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75" yWindow="240" windowWidth="14595" windowHeight="11115" tabRatio="639" activeTab="1"/>
  </bookViews>
  <sheets>
    <sheet name="Guide" sheetId="1" r:id="rId1"/>
    <sheet name="Input" sheetId="2" r:id="rId2"/>
    <sheet name="Event Data Set" sheetId="3" state="hidden" r:id="rId3"/>
    <sheet name="Individual Points" sheetId="4" r:id="rId4"/>
    <sheet name="Scoresheets" sheetId="5" r:id="rId5"/>
    <sheet name="Export" sheetId="6" r:id="rId6"/>
  </sheets>
  <definedNames>
    <definedName name="age">'Input'!#REF!</definedName>
    <definedName name="award">'Input'!#REF!</definedName>
    <definedName name="award1">'Event Data Set'!$B$1:$D$802</definedName>
    <definedName name="award12">'Event Data Set'!$L$3:$P$804</definedName>
    <definedName name="award2">'Event Data Set'!$E$3:$I$804</definedName>
    <definedName name="Balance">'Event Data Set'!$A$2:$A$62</definedName>
    <definedName name="dec">'Event Data Set'!#REF!</definedName>
    <definedName name="event">#REF!</definedName>
    <definedName name="name">'Individual Points'!$T$7:$Z$46</definedName>
    <definedName name="name1">'Individual Points'!$T$7:$Z$46</definedName>
    <definedName name="name2">'Individual Points'!$Y$7:$Z$46</definedName>
    <definedName name="pent">'Event Data Set'!#REF!</definedName>
    <definedName name="point">#REF!</definedName>
    <definedName name="points">'Event Data Set'!$A$2:$A$3765</definedName>
    <definedName name="points1">'Event Data Set'!$A$3:$B$2405</definedName>
    <definedName name="points10">'Event Data Set'!#REF!</definedName>
    <definedName name="points2">'Event Data Set'!$A$3:$B$2405</definedName>
    <definedName name="points3">#REF!</definedName>
    <definedName name="_xlnm.Print_Area" localSheetId="1">'Input'!$E$10:$Z$49</definedName>
    <definedName name="_xlnm.Print_Titles" localSheetId="1">'Input'!$2:$7</definedName>
    <definedName name="rounding">#REF!</definedName>
    <definedName name="rounding1">#REF!</definedName>
    <definedName name="SCOT">'Input'!$AN$11:$AO$21</definedName>
    <definedName name="VCGROUP">'Input'!$AK$11:$AL$76</definedName>
    <definedName name="VCGROUP1">'Input'!$AK$11:$AL$142</definedName>
  </definedNames>
  <calcPr fullCalcOnLoad="1"/>
</workbook>
</file>

<file path=xl/comments2.xml><?xml version="1.0" encoding="utf-8"?>
<comments xmlns="http://schemas.openxmlformats.org/spreadsheetml/2006/main">
  <authors>
    <author>adam</author>
    <author>Adam</author>
  </authors>
  <commentList>
    <comment ref="J7" authorId="0">
      <text>
        <r>
          <rPr>
            <sz val="10"/>
            <rFont val="Arial"/>
            <family val="2"/>
          </rPr>
          <t xml:space="preserve">
Enter either Boy or Girl</t>
        </r>
      </text>
    </comment>
    <comment ref="K7" authorId="0">
      <text>
        <r>
          <rPr>
            <sz val="10"/>
            <rFont val="Arial"/>
            <family val="2"/>
          </rPr>
          <t xml:space="preserve">
A whole number between 1 and 60 (whole seconds)</t>
        </r>
      </text>
    </comment>
    <comment ref="M7" authorId="0">
      <text>
        <r>
          <rPr>
            <sz val="10"/>
            <rFont val="Arial"/>
            <family val="2"/>
          </rPr>
          <t xml:space="preserve">
A whole number between 1 and 
70 (count of bounces)</t>
        </r>
      </text>
    </comment>
    <comment ref="N7" authorId="0">
      <text>
        <r>
          <rPr>
            <sz val="10"/>
            <rFont val="Arial"/>
            <family val="2"/>
          </rPr>
          <t xml:space="preserve">
A whole number between 1 and 12 (beanbag score)
If a score of 0 is recorded please enter 0.1.</t>
        </r>
      </text>
    </comment>
    <comment ref="P7" authorId="0">
      <text>
        <r>
          <rPr>
            <sz val="10"/>
            <rFont val="Arial"/>
            <family val="2"/>
          </rPr>
          <t xml:space="preserve">
A number between 10.1 and 50.0 (seconds and tenths)</t>
        </r>
      </text>
    </comment>
    <comment ref="Q7" authorId="0">
      <text>
        <r>
          <rPr>
            <sz val="10"/>
            <rFont val="Arial"/>
            <family val="2"/>
          </rPr>
          <t xml:space="preserve">
A number between 0.25 and 14.0 (metres and cms in increments of 0.25)</t>
        </r>
      </text>
    </comment>
    <comment ref="R7" authorId="0">
      <text>
        <r>
          <rPr>
            <sz val="10"/>
            <rFont val="Arial"/>
            <family val="2"/>
          </rPr>
          <t xml:space="preserve">
A whole number between 1 and 80 (cms)</t>
        </r>
      </text>
    </comment>
    <comment ref="S7" authorId="0">
      <text>
        <r>
          <rPr>
            <sz val="10"/>
            <rFont val="Arial"/>
            <family val="2"/>
          </rPr>
          <t xml:space="preserve">
A number between .0 and 90.0 (seconds and tenths)</t>
        </r>
      </text>
    </comment>
    <comment ref="T7" authorId="0">
      <text>
        <r>
          <rPr>
            <sz val="10"/>
            <rFont val="Arial"/>
            <family val="2"/>
          </rPr>
          <t xml:space="preserve">
A whole number between 2 and 30 (metres)
</t>
        </r>
      </text>
    </comment>
    <comment ref="H7" authorId="0">
      <text>
        <r>
          <rPr>
            <sz val="10"/>
            <rFont val="Arial"/>
            <family val="2"/>
          </rPr>
          <t xml:space="preserve">
Enter a whole number between 0 and 2 (0 = Reception)
</t>
        </r>
      </text>
    </comment>
    <comment ref="V7" authorId="0">
      <text>
        <r>
          <rPr>
            <sz val="10"/>
            <rFont val="Arial"/>
            <family val="2"/>
          </rPr>
          <t xml:space="preserve">
A number between 1.00 and 8.00 (metres and cms)
</t>
        </r>
      </text>
    </comment>
    <comment ref="O7" authorId="0">
      <text>
        <r>
          <rPr>
            <sz val="10"/>
            <rFont val="Arial"/>
            <family val="2"/>
          </rPr>
          <t xml:space="preserve">
A number between 1.50 and 14.0 (metres and cms in increments of 0.25)
SECONDARY AWARD ONLY
</t>
        </r>
      </text>
    </comment>
    <comment ref="U7" authorId="0">
      <text>
        <r>
          <rPr>
            <sz val="10"/>
            <rFont val="Arial"/>
            <family val="2"/>
          </rPr>
          <t xml:space="preserve">
A number between 1.50 and 14.0 (metres and cms in increments of 0.25)
SECONDARY AWARD ONLY
</t>
        </r>
      </text>
    </comment>
    <comment ref="A7" authorId="1">
      <text>
        <r>
          <rPr>
            <sz val="9"/>
            <rFont val="Tahoma"/>
            <family val="2"/>
          </rPr>
          <t xml:space="preserve">
Enter YES if Student comes from a BAME background 
Enter NO or leave blank if not.
</t>
        </r>
      </text>
    </comment>
    <comment ref="B7" authorId="1">
      <text>
        <r>
          <rPr>
            <sz val="9"/>
            <rFont val="Tahoma"/>
            <family val="2"/>
          </rPr>
          <t xml:space="preserve">
Please consult the Athletics Disability Groupings on the Guide page and enter the appropriate number 1 - 4 or leave blank if athlete doesn’t have a disability
</t>
        </r>
      </text>
    </comment>
    <comment ref="C7" authorId="1">
      <text>
        <r>
          <rPr>
            <sz val="9"/>
            <rFont val="Tahoma"/>
            <family val="2"/>
          </rPr>
          <t xml:space="preserve">
Deliberately left blank so Counties can collect their own data category.
</t>
        </r>
      </text>
    </comment>
    <comment ref="L7" authorId="1">
      <text>
        <r>
          <rPr>
            <sz val="10"/>
            <rFont val="Arial"/>
            <family val="2"/>
          </rPr>
          <t xml:space="preserve">
A number between 0.01 and 2.50cm (metres and cms)
</t>
        </r>
      </text>
    </comment>
  </commentList>
</comments>
</file>

<file path=xl/sharedStrings.xml><?xml version="1.0" encoding="utf-8"?>
<sst xmlns="http://schemas.openxmlformats.org/spreadsheetml/2006/main" count="7604" uniqueCount="2624">
  <si>
    <t>Shuttle Run-59</t>
  </si>
  <si>
    <t>Shuttle Run-59.1</t>
  </si>
  <si>
    <t>Shuttle Run-59.2</t>
  </si>
  <si>
    <t>Shuttle Run-59.3</t>
  </si>
  <si>
    <t>Shuttle Run-59.4</t>
  </si>
  <si>
    <t>Shuttle Run-59.5</t>
  </si>
  <si>
    <t>Shuttle Run-59.6</t>
  </si>
  <si>
    <t>Shuttle Run-59.7</t>
  </si>
  <si>
    <t>Shuttle Run-59.8</t>
  </si>
  <si>
    <t>Shuttle Run-59.9</t>
  </si>
  <si>
    <t>Shuttle Run-60</t>
  </si>
  <si>
    <t>Shuttle Run-60.1</t>
  </si>
  <si>
    <t>Shuttle Run-60.2</t>
  </si>
  <si>
    <t>Shuttle Run-60.3</t>
  </si>
  <si>
    <t>Shuttle Run-60.4</t>
  </si>
  <si>
    <t>Shuttle Run-60.5</t>
  </si>
  <si>
    <t>Shuttle Run-60.6</t>
  </si>
  <si>
    <t>Shuttle Run-60.7</t>
  </si>
  <si>
    <t>Shuttle Run-60.8</t>
  </si>
  <si>
    <t>Shuttle Run-60.9</t>
  </si>
  <si>
    <t>Shuttle Run-61</t>
  </si>
  <si>
    <t>Shuttle Run-61.1</t>
  </si>
  <si>
    <t>Shuttle Run-61.2</t>
  </si>
  <si>
    <t>Shuttle Run-61.3</t>
  </si>
  <si>
    <t>Shuttle Run-61.4</t>
  </si>
  <si>
    <t>Shuttle Run-61.5</t>
  </si>
  <si>
    <t>Shuttle Run-61.6</t>
  </si>
  <si>
    <t>Shuttle Run-61.7</t>
  </si>
  <si>
    <t>Shuttle Run-61.8</t>
  </si>
  <si>
    <t>Shuttle Run-61.9</t>
  </si>
  <si>
    <t>Shuttle Run-62</t>
  </si>
  <si>
    <t>Shuttle Run-62.1</t>
  </si>
  <si>
    <t>Shuttle Run-62.2</t>
  </si>
  <si>
    <t>Shuttle Run-62.3</t>
  </si>
  <si>
    <t>Shuttle Run-62.4</t>
  </si>
  <si>
    <t>Shuttle Run-62.5</t>
  </si>
  <si>
    <t>Shuttle Run-62.6</t>
  </si>
  <si>
    <t>Shuttle Run-62.7</t>
  </si>
  <si>
    <t>Shuttle Run-62.8</t>
  </si>
  <si>
    <t>Shuttle Run-62.9</t>
  </si>
  <si>
    <t>Shuttle Run-63</t>
  </si>
  <si>
    <t>Shuttle Run-63.1</t>
  </si>
  <si>
    <t>Shuttle Run-63.2</t>
  </si>
  <si>
    <t>Shuttle Run-63.3</t>
  </si>
  <si>
    <t>Shuttle Run-63.4</t>
  </si>
  <si>
    <t>Shuttle Run-63.5</t>
  </si>
  <si>
    <t>Shuttle Run-63.6</t>
  </si>
  <si>
    <t>Shuttle Run-63.7</t>
  </si>
  <si>
    <t>Shuttle Run-63.8</t>
  </si>
  <si>
    <t>Shuttle Run-63.9</t>
  </si>
  <si>
    <t>Shuttle Run-64</t>
  </si>
  <si>
    <t>Shuttle Run-64.1</t>
  </si>
  <si>
    <t>Shuttle Run-64.2</t>
  </si>
  <si>
    <t>Shuttle Run-64.3</t>
  </si>
  <si>
    <t>Shuttle Run-64.4</t>
  </si>
  <si>
    <t>Shuttle Run-64.5</t>
  </si>
  <si>
    <t>Shuttle Run-64.6</t>
  </si>
  <si>
    <t>Shuttle Run-64.7</t>
  </si>
  <si>
    <t>Shuttle Run-64.8</t>
  </si>
  <si>
    <t>Shuttle Run-64.9</t>
  </si>
  <si>
    <t>Shuttle Run-65</t>
  </si>
  <si>
    <t>Shuttle Run-65.1</t>
  </si>
  <si>
    <t>Shuttle Run-65.2</t>
  </si>
  <si>
    <t>Shuttle Run-65.3</t>
  </si>
  <si>
    <t>Shuttle Run-65.4</t>
  </si>
  <si>
    <t>Shuttle Run-65.5</t>
  </si>
  <si>
    <t>Shuttle Run-65.6</t>
  </si>
  <si>
    <t>Shuttle Run-65.7</t>
  </si>
  <si>
    <t>Shuttle Run-65.8</t>
  </si>
  <si>
    <t>Shuttle Run-65.9</t>
  </si>
  <si>
    <t>Shuttle Run-66</t>
  </si>
  <si>
    <t>Shuttle Run-66.1</t>
  </si>
  <si>
    <t>Shuttle Run-66.2</t>
  </si>
  <si>
    <t>Shuttle Run-66.3</t>
  </si>
  <si>
    <t>Shuttle Run-66.4</t>
  </si>
  <si>
    <t>Shuttle Run-66.5</t>
  </si>
  <si>
    <t>Shuttle Run-66.6</t>
  </si>
  <si>
    <t>Shuttle Run-66.7</t>
  </si>
  <si>
    <t>Shuttle Run-66.8</t>
  </si>
  <si>
    <t>Shuttle Run-66.9</t>
  </si>
  <si>
    <t>Shuttle Run-67</t>
  </si>
  <si>
    <t>Shuttle Run-67.1</t>
  </si>
  <si>
    <t>Shuttle Run-67.2</t>
  </si>
  <si>
    <t>Shuttle Run-67.3</t>
  </si>
  <si>
    <t>Shuttle Run-67.4</t>
  </si>
  <si>
    <t>Shuttle Run-67.5</t>
  </si>
  <si>
    <t>Shuttle Run-67.6</t>
  </si>
  <si>
    <t>Shuttle Run-67.7</t>
  </si>
  <si>
    <t>Shuttle Run-67.8</t>
  </si>
  <si>
    <t>Shuttle Run-67.9</t>
  </si>
  <si>
    <t>Shuttle Run-68</t>
  </si>
  <si>
    <t>Shuttle Run-68.1</t>
  </si>
  <si>
    <t>Shuttle Run-68.2</t>
  </si>
  <si>
    <t>Shuttle Run-68.3</t>
  </si>
  <si>
    <t>Shuttle Run-68.4</t>
  </si>
  <si>
    <t>Shuttle Run-68.5</t>
  </si>
  <si>
    <t>Shuttle Run-68.6</t>
  </si>
  <si>
    <t>Shuttle Run-68.7</t>
  </si>
  <si>
    <t>Shuttle Run-68.8</t>
  </si>
  <si>
    <t>Shuttle Run-68.9</t>
  </si>
  <si>
    <t>Shuttle Run-69</t>
  </si>
  <si>
    <t>Shuttle Run-69.1</t>
  </si>
  <si>
    <t>Shuttle Run-69.2</t>
  </si>
  <si>
    <t>Shuttle Run-69.3</t>
  </si>
  <si>
    <t>Shuttle Run-69.4</t>
  </si>
  <si>
    <t>Shuttle Run-69.5</t>
  </si>
  <si>
    <t>Shuttle Run-69.6</t>
  </si>
  <si>
    <t>Shuttle Run-69.7</t>
  </si>
  <si>
    <t>Shuttle Run-69.8</t>
  </si>
  <si>
    <t>Shuttle Run-69.9</t>
  </si>
  <si>
    <t>Shuttle Run-70</t>
  </si>
  <si>
    <t>Javelin Throw-38</t>
  </si>
  <si>
    <t>Javelin Throw-37</t>
  </si>
  <si>
    <t>Javelin Throw-36</t>
  </si>
  <si>
    <t>Javelin Throw-35</t>
  </si>
  <si>
    <t>Javelin Throw-34</t>
  </si>
  <si>
    <t>Javelin Throw-33</t>
  </si>
  <si>
    <t>Javelin Throw-32</t>
  </si>
  <si>
    <t>Javelin Throw-31</t>
  </si>
  <si>
    <t>Javelin Throw-30</t>
  </si>
  <si>
    <t>Javelin Throw-29</t>
  </si>
  <si>
    <t>Javelin Throw-28</t>
  </si>
  <si>
    <t>Javelin Throw-27</t>
  </si>
  <si>
    <t>Javelin Throw-26</t>
  </si>
  <si>
    <t>Javelin Throw-25</t>
  </si>
  <si>
    <t>Javelin Throw-24</t>
  </si>
  <si>
    <t>Javelin Throw-23</t>
  </si>
  <si>
    <t>Javelin Throw-22</t>
  </si>
  <si>
    <t>Javelin Throw-21</t>
  </si>
  <si>
    <t>Javelin Throw-20</t>
  </si>
  <si>
    <t>Javelin Throw-19</t>
  </si>
  <si>
    <t>Javelin Throw-18</t>
  </si>
  <si>
    <t>Javelin Throw-17</t>
  </si>
  <si>
    <t>Javelin Throw-16</t>
  </si>
  <si>
    <t>Javelin Throw-15</t>
  </si>
  <si>
    <t>Javelin Throw-14</t>
  </si>
  <si>
    <t>Javelin Throw-13</t>
  </si>
  <si>
    <t>Javelin Throw-12</t>
  </si>
  <si>
    <t>Javelin Throw-11</t>
  </si>
  <si>
    <t>Javelin Throw-10</t>
  </si>
  <si>
    <t>Javelin Throw-9</t>
  </si>
  <si>
    <t>Javelin Throw-8</t>
  </si>
  <si>
    <t>Javelin Throw-7</t>
  </si>
  <si>
    <t>Javelin Throw-6</t>
  </si>
  <si>
    <t>Javelin Throw-5</t>
  </si>
  <si>
    <t>Javelin Throw-4</t>
  </si>
  <si>
    <t>Javelin Throw-3</t>
  </si>
  <si>
    <t>Javelin Throw-2</t>
  </si>
  <si>
    <t>Javelin Throw-1</t>
  </si>
  <si>
    <t>Standing Triple Jump-8</t>
  </si>
  <si>
    <t>Standing Triple Jump-7.99</t>
  </si>
  <si>
    <t>Standing Triple Jump-7.98</t>
  </si>
  <si>
    <t>Standing Triple Jump-7.97</t>
  </si>
  <si>
    <t>Standing Triple Jump-7.96</t>
  </si>
  <si>
    <t>Standing Triple Jump-7.95</t>
  </si>
  <si>
    <t>Standing Triple Jump-7.94</t>
  </si>
  <si>
    <t>Standing Triple Jump-7.93</t>
  </si>
  <si>
    <t>Standing Triple Jump-7.92</t>
  </si>
  <si>
    <t>Standing Triple Jump-7.91</t>
  </si>
  <si>
    <t>Standing Triple Jump-7.9</t>
  </si>
  <si>
    <t>Standing Triple Jump-7.89</t>
  </si>
  <si>
    <t>Standing Triple Jump-7.88</t>
  </si>
  <si>
    <t>Standing Triple Jump-7.87</t>
  </si>
  <si>
    <t>Standing Triple Jump-7.86</t>
  </si>
  <si>
    <t>Standing Triple Jump-7.85</t>
  </si>
  <si>
    <t>Standing Triple Jump-7.84</t>
  </si>
  <si>
    <t>Standing Triple Jump-7.83</t>
  </si>
  <si>
    <t>Standing Triple Jump-7.82</t>
  </si>
  <si>
    <t>Standing Triple Jump-7.81</t>
  </si>
  <si>
    <t>Standing Triple Jump-7.8</t>
  </si>
  <si>
    <t>Standing Triple Jump-7.79</t>
  </si>
  <si>
    <t>Standing Triple Jump-7.78</t>
  </si>
  <si>
    <t>Standing Triple Jump-7.77</t>
  </si>
  <si>
    <t>Standing Triple Jump-7.76</t>
  </si>
  <si>
    <t>Standing Triple Jump-7.75</t>
  </si>
  <si>
    <t>Standing Triple Jump-7.74</t>
  </si>
  <si>
    <t>Standing Triple Jump-7.73</t>
  </si>
  <si>
    <t>Standing Triple Jump-7.72</t>
  </si>
  <si>
    <t>Standing Triple Jump-7.71</t>
  </si>
  <si>
    <t>Standing Triple Jump-7.7</t>
  </si>
  <si>
    <t>Standing Triple Jump-7.69</t>
  </si>
  <si>
    <t>Standing Triple Jump-7.68</t>
  </si>
  <si>
    <t>Standing Triple Jump-7.67</t>
  </si>
  <si>
    <t>Standing Triple Jump-7.66</t>
  </si>
  <si>
    <t>Standing Triple Jump-7.65</t>
  </si>
  <si>
    <t>Standing Triple Jump-7.64</t>
  </si>
  <si>
    <t>Standing Triple Jump-7.63</t>
  </si>
  <si>
    <t>Standing Triple Jump-7.62</t>
  </si>
  <si>
    <t>Standing Triple Jump-7.61</t>
  </si>
  <si>
    <t>Standing Triple Jump-7.6</t>
  </si>
  <si>
    <t>Standing Triple Jump-7.59</t>
  </si>
  <si>
    <t>Standing Triple Jump-7.58</t>
  </si>
  <si>
    <t>Standing Triple Jump-7.57</t>
  </si>
  <si>
    <t>Standing Triple Jump-7.56</t>
  </si>
  <si>
    <t>Standing Triple Jump-7.55</t>
  </si>
  <si>
    <t>Standing Triple Jump-7.54</t>
  </si>
  <si>
    <t>Standing Triple Jump-7.53</t>
  </si>
  <si>
    <t>Standing Triple Jump-7.52</t>
  </si>
  <si>
    <t>Standing Triple Jump-7.51</t>
  </si>
  <si>
    <t>Standing Triple Jump-7.5</t>
  </si>
  <si>
    <t>Standing Triple Jump-7.49</t>
  </si>
  <si>
    <t>Standing Triple Jump-7.48</t>
  </si>
  <si>
    <t>Standing Triple Jump-7.47</t>
  </si>
  <si>
    <t>Standing Triple Jump-7.46</t>
  </si>
  <si>
    <t>Standing Triple Jump-7.45</t>
  </si>
  <si>
    <t>Standing Triple Jump-7.44</t>
  </si>
  <si>
    <t>Standing Triple Jump-7.43</t>
  </si>
  <si>
    <t>Standing Triple Jump-7.42</t>
  </si>
  <si>
    <t>Standing Triple Jump-7.41</t>
  </si>
  <si>
    <t>Standing Triple Jump-7.4</t>
  </si>
  <si>
    <t>Standing Triple Jump-7.39</t>
  </si>
  <si>
    <t>Standing Triple Jump-7.38</t>
  </si>
  <si>
    <t>Standing Triple Jump-7.37</t>
  </si>
  <si>
    <t>Standing Triple Jump-7.36</t>
  </si>
  <si>
    <t>Standing Triple Jump-7.35</t>
  </si>
  <si>
    <t>Standing Triple Jump-7.34</t>
  </si>
  <si>
    <t>Standing Triple Jump-7.33</t>
  </si>
  <si>
    <t>Standing Triple Jump-7.32</t>
  </si>
  <si>
    <t>Standing Triple Jump-7.31</t>
  </si>
  <si>
    <t>Standing Triple Jump-7.3</t>
  </si>
  <si>
    <t>Standing Triple Jump-7.29</t>
  </si>
  <si>
    <t>Standing Triple Jump-7.28</t>
  </si>
  <si>
    <t>Standing Triple Jump-7.27</t>
  </si>
  <si>
    <t>Standing Triple Jump-7.26</t>
  </si>
  <si>
    <t>Standing Triple Jump-7.25</t>
  </si>
  <si>
    <t>Standing Triple Jump-7.24</t>
  </si>
  <si>
    <t>Standing Triple Jump-7.23</t>
  </si>
  <si>
    <t>Standing Triple Jump-7.22</t>
  </si>
  <si>
    <t>Standing Triple Jump-7.21</t>
  </si>
  <si>
    <t>Standing Triple Jump-7.2</t>
  </si>
  <si>
    <t>Standing Triple Jump-7.19</t>
  </si>
  <si>
    <t>Standing Triple Jump-7.18</t>
  </si>
  <si>
    <t>Standing Triple Jump-7.17</t>
  </si>
  <si>
    <t>Standing Triple Jump-7.16</t>
  </si>
  <si>
    <t>Standing Triple Jump-7.15</t>
  </si>
  <si>
    <t>Standing Triple Jump-7.14</t>
  </si>
  <si>
    <t>Standing Triple Jump-7.13</t>
  </si>
  <si>
    <t>Standing Triple Jump-7.12</t>
  </si>
  <si>
    <t>Standing Triple Jump-7.11</t>
  </si>
  <si>
    <t>Standing Triple Jump-7.1</t>
  </si>
  <si>
    <t>Standing Triple Jump-7.09</t>
  </si>
  <si>
    <t>Standing Triple Jump-7.08</t>
  </si>
  <si>
    <t>Standing Triple Jump-7.07</t>
  </si>
  <si>
    <t>Standing Triple Jump-7.06</t>
  </si>
  <si>
    <t>Standing Triple Jump-7.05</t>
  </si>
  <si>
    <t>Standing Triple Jump-7.04</t>
  </si>
  <si>
    <t>Standing Triple Jump-7.03</t>
  </si>
  <si>
    <t>Standing Triple Jump-7.02</t>
  </si>
  <si>
    <t>Standing Triple Jump-7.01</t>
  </si>
  <si>
    <t>Standing Triple Jump-7</t>
  </si>
  <si>
    <t>Standing Triple Jump-6.99</t>
  </si>
  <si>
    <t>Standing Triple Jump-6.98</t>
  </si>
  <si>
    <t>Standing Triple Jump-6.97</t>
  </si>
  <si>
    <t>Standing Triple Jump-6.96</t>
  </si>
  <si>
    <t>Standing Triple Jump-6.95</t>
  </si>
  <si>
    <t>Standing Triple Jump-6.94</t>
  </si>
  <si>
    <t>Standing Triple Jump-6.93</t>
  </si>
  <si>
    <t>Standing Triple Jump-6.92</t>
  </si>
  <si>
    <t>Standing Triple Jump-6.91</t>
  </si>
  <si>
    <t>Standing Triple Jump-6.9</t>
  </si>
  <si>
    <t>Standing Triple Jump-6.89</t>
  </si>
  <si>
    <t>Standing Triple Jump-6.88</t>
  </si>
  <si>
    <t>Standing Triple Jump-6.87</t>
  </si>
  <si>
    <t>Standing Triple Jump-6.86</t>
  </si>
  <si>
    <t>Standing Triple Jump-6.85</t>
  </si>
  <si>
    <t>Standing Triple Jump-6.84</t>
  </si>
  <si>
    <t>Standing Triple Jump-6.83</t>
  </si>
  <si>
    <t>Standing Triple Jump-6.82</t>
  </si>
  <si>
    <t>Standing Triple Jump-6.81</t>
  </si>
  <si>
    <t>Standing Triple Jump-6.8</t>
  </si>
  <si>
    <t>Standing Triple Jump-6.79</t>
  </si>
  <si>
    <t>Standing Triple Jump-6.78</t>
  </si>
  <si>
    <t>Standing Triple Jump-6.77</t>
  </si>
  <si>
    <t>Standing Triple Jump-6.76</t>
  </si>
  <si>
    <t>Standing Triple Jump-6.75</t>
  </si>
  <si>
    <t>Standing Triple Jump-6.74</t>
  </si>
  <si>
    <t>Standing Triple Jump-6.73</t>
  </si>
  <si>
    <t>Standing Triple Jump-6.72</t>
  </si>
  <si>
    <t>Standing Triple Jump-6.71</t>
  </si>
  <si>
    <t>Standing Triple Jump-6.7</t>
  </si>
  <si>
    <t>Standing Triple Jump-6.69</t>
  </si>
  <si>
    <t>Standing Triple Jump-6.68</t>
  </si>
  <si>
    <t>Standing Triple Jump-6.67</t>
  </si>
  <si>
    <t>Standing Triple Jump-6.66</t>
  </si>
  <si>
    <t>Standing Triple Jump-6.65</t>
  </si>
  <si>
    <t>Standing Triple Jump-6.64</t>
  </si>
  <si>
    <t>Standing Triple Jump-6.63</t>
  </si>
  <si>
    <t>Standing Triple Jump-6.62</t>
  </si>
  <si>
    <t>Standing Triple Jump-6.61</t>
  </si>
  <si>
    <t>Standing Triple Jump-6.6</t>
  </si>
  <si>
    <t>Standing Triple Jump-6.59</t>
  </si>
  <si>
    <t>Standing Triple Jump-6.58</t>
  </si>
  <si>
    <t>Standing Triple Jump-6.57</t>
  </si>
  <si>
    <t>Standing Triple Jump-6.56</t>
  </si>
  <si>
    <t>Standing Triple Jump-6.55</t>
  </si>
  <si>
    <t>Standing Triple Jump-6.54</t>
  </si>
  <si>
    <t>Standing Triple Jump-6.53</t>
  </si>
  <si>
    <t>Standing Triple Jump-6.52</t>
  </si>
  <si>
    <t>Standing Triple Jump-6.51</t>
  </si>
  <si>
    <t>Standing Triple Jump-6.5</t>
  </si>
  <si>
    <t>Standing Triple Jump-6.49</t>
  </si>
  <si>
    <t>Standing Triple Jump-6.48</t>
  </si>
  <si>
    <t>Standing Triple Jump-6.47</t>
  </si>
  <si>
    <t>Standing Triple Jump-6.46</t>
  </si>
  <si>
    <t>Standing Triple Jump-6.45</t>
  </si>
  <si>
    <t>Standing Triple Jump-6.44</t>
  </si>
  <si>
    <t>Standing Triple Jump-6.43</t>
  </si>
  <si>
    <t>Standing Triple Jump-6.42</t>
  </si>
  <si>
    <t>Standing Triple Jump-6.41</t>
  </si>
  <si>
    <t>Standing Triple Jump-6.4</t>
  </si>
  <si>
    <t>Standing Triple Jump-6.39</t>
  </si>
  <si>
    <t>Standing Triple Jump-6.38</t>
  </si>
  <si>
    <t>Standing Triple Jump-6.37</t>
  </si>
  <si>
    <t>Standing Triple Jump-6.36</t>
  </si>
  <si>
    <t>Standing Triple Jump-6.35</t>
  </si>
  <si>
    <t>Standing Triple Jump-6.34</t>
  </si>
  <si>
    <t>Standing Triple Jump-6.33</t>
  </si>
  <si>
    <t>Standing Triple Jump-6.32</t>
  </si>
  <si>
    <t>Standing Triple Jump-6.31</t>
  </si>
  <si>
    <t>Standing Triple Jump-6.3</t>
  </si>
  <si>
    <t>Standing Triple Jump-6.29</t>
  </si>
  <si>
    <t>Standing Triple Jump-6.28</t>
  </si>
  <si>
    <t>Standing Triple Jump-6.27</t>
  </si>
  <si>
    <t>Standing Triple Jump-6.26</t>
  </si>
  <si>
    <t>Standing Triple Jump-6.25</t>
  </si>
  <si>
    <t>Standing Triple Jump-6.24</t>
  </si>
  <si>
    <t>Standing Triple Jump-6.23</t>
  </si>
  <si>
    <t>Standing Triple Jump-6.22</t>
  </si>
  <si>
    <t>Standing Triple Jump-6.21</t>
  </si>
  <si>
    <t>Standing Triple Jump-6.2</t>
  </si>
  <si>
    <t>Standing Triple Jump-6.19</t>
  </si>
  <si>
    <t>Standing Triple Jump-6.18</t>
  </si>
  <si>
    <t>Standing Triple Jump-6.17</t>
  </si>
  <si>
    <t>Standing Triple Jump-6.16</t>
  </si>
  <si>
    <t>Standing Triple Jump-6.15</t>
  </si>
  <si>
    <t>Standing Triple Jump-6.14</t>
  </si>
  <si>
    <t>Standing Triple Jump-6.13</t>
  </si>
  <si>
    <t>Standing Triple Jump-6.12</t>
  </si>
  <si>
    <t>Standing Triple Jump-6.11</t>
  </si>
  <si>
    <t>Standing Triple Jump-6.1</t>
  </si>
  <si>
    <t>Standing Triple Jump-6.09</t>
  </si>
  <si>
    <t>Standing Triple Jump-6.08</t>
  </si>
  <si>
    <t>Standing Triple Jump-6.07</t>
  </si>
  <si>
    <t>Standing Triple Jump-6.06</t>
  </si>
  <si>
    <t>Standing Triple Jump-6.05</t>
  </si>
  <si>
    <t>Standing Triple Jump-6.04</t>
  </si>
  <si>
    <t>Standing Triple Jump-6.03</t>
  </si>
  <si>
    <t>Standing Triple Jump-6.02</t>
  </si>
  <si>
    <t>Standing Triple Jump-6.01</t>
  </si>
  <si>
    <t>Standing Triple Jump-6</t>
  </si>
  <si>
    <t>Standing Triple Jump-5.99</t>
  </si>
  <si>
    <t>Standing Triple Jump-5.98</t>
  </si>
  <si>
    <t>Standing Triple Jump-5.97</t>
  </si>
  <si>
    <t>Standing Triple Jump-5.96</t>
  </si>
  <si>
    <t>Standing Triple Jump-5.95</t>
  </si>
  <si>
    <t>Standing Triple Jump-5.94</t>
  </si>
  <si>
    <t>Standing Triple Jump-5.93</t>
  </si>
  <si>
    <t>Standing Triple Jump-5.92</t>
  </si>
  <si>
    <t>Standing Triple Jump-5.91</t>
  </si>
  <si>
    <t>Standing Triple Jump-5.9</t>
  </si>
  <si>
    <t>Standing Triple Jump-5.89</t>
  </si>
  <si>
    <t>Standing Triple Jump-5.88</t>
  </si>
  <si>
    <t>Standing Triple Jump-5.87</t>
  </si>
  <si>
    <t>Standing Triple Jump-5.86</t>
  </si>
  <si>
    <t>Standing Triple Jump-5.85</t>
  </si>
  <si>
    <t>Standing Triple Jump-5.84</t>
  </si>
  <si>
    <t>Standing Triple Jump-5.83</t>
  </si>
  <si>
    <t>Standing Triple Jump-5.82</t>
  </si>
  <si>
    <t>Standing Triple Jump-5.81</t>
  </si>
  <si>
    <t>Standing Triple Jump-5.8</t>
  </si>
  <si>
    <t>Standing Triple Jump-5.79</t>
  </si>
  <si>
    <t>Standing Triple Jump-5.78</t>
  </si>
  <si>
    <t>Standing Triple Jump-5.77</t>
  </si>
  <si>
    <t>Standing Triple Jump-5.76</t>
  </si>
  <si>
    <t>Standing Triple Jump-5.75</t>
  </si>
  <si>
    <t>Standing Triple Jump-5.74</t>
  </si>
  <si>
    <t>Standing Triple Jump-5.73</t>
  </si>
  <si>
    <t>Standing Triple Jump-5.72</t>
  </si>
  <si>
    <t>Standing Triple Jump-5.71</t>
  </si>
  <si>
    <t>Standing Triple Jump-5.7</t>
  </si>
  <si>
    <t>Standing Triple Jump-5.69</t>
  </si>
  <si>
    <t>Standing Triple Jump-5.68</t>
  </si>
  <si>
    <t>Standing Triple Jump-5.67</t>
  </si>
  <si>
    <t>Standing Triple Jump-5.66</t>
  </si>
  <si>
    <t>Standing Triple Jump-5.65</t>
  </si>
  <si>
    <t>Standing Triple Jump-5.64</t>
  </si>
  <si>
    <t>Standing Triple Jump-5.63</t>
  </si>
  <si>
    <t>Standing Triple Jump-5.62</t>
  </si>
  <si>
    <t>Standing Triple Jump-5.61</t>
  </si>
  <si>
    <t>Standing Triple Jump-5.6</t>
  </si>
  <si>
    <t>Standing Triple Jump-5.59</t>
  </si>
  <si>
    <t>Standing Triple Jump-5.58</t>
  </si>
  <si>
    <t>Standing Triple Jump-5.57</t>
  </si>
  <si>
    <t>Standing Triple Jump-5.56</t>
  </si>
  <si>
    <t>Standing Triple Jump-5.55</t>
  </si>
  <si>
    <t>Standing Triple Jump-5.54</t>
  </si>
  <si>
    <t>Standing Triple Jump-5.53</t>
  </si>
  <si>
    <t>Standing Triple Jump-5.52</t>
  </si>
  <si>
    <t>Standing Triple Jump-5.51</t>
  </si>
  <si>
    <t>Standing Triple Jump-5.5</t>
  </si>
  <si>
    <t>Standing Triple Jump-5.49</t>
  </si>
  <si>
    <t>Standing Triple Jump-5.48</t>
  </si>
  <si>
    <t>Standing Triple Jump-5.47</t>
  </si>
  <si>
    <t>Standing Triple Jump-5.46</t>
  </si>
  <si>
    <t>Standing Triple Jump-5.45</t>
  </si>
  <si>
    <t>Standing Triple Jump-5.44</t>
  </si>
  <si>
    <t>Standing Triple Jump-5.43</t>
  </si>
  <si>
    <t>Standing Triple Jump-5.42</t>
  </si>
  <si>
    <t>Standing Triple Jump-5.41</t>
  </si>
  <si>
    <t>Standing Triple Jump-5.4</t>
  </si>
  <si>
    <t>Standing Triple Jump-5.39</t>
  </si>
  <si>
    <t>Standing Triple Jump-5.38</t>
  </si>
  <si>
    <t>Standing Triple Jump-5.37</t>
  </si>
  <si>
    <t>Standing Triple Jump-5.36</t>
  </si>
  <si>
    <t>Standing Triple Jump-5.35</t>
  </si>
  <si>
    <t>Standing Triple Jump-5.34</t>
  </si>
  <si>
    <t>Standing Triple Jump-5.33</t>
  </si>
  <si>
    <t>Standing Triple Jump-5.32</t>
  </si>
  <si>
    <t>Standing Triple Jump-5.31</t>
  </si>
  <si>
    <t>Standing Triple Jump-5.3</t>
  </si>
  <si>
    <t>Standing Triple Jump-5.29</t>
  </si>
  <si>
    <t>Standing Triple Jump-5.28</t>
  </si>
  <si>
    <t>Standing Triple Jump-5.27</t>
  </si>
  <si>
    <t>Standing Triple Jump-5.26</t>
  </si>
  <si>
    <t>Standing Triple Jump-5.25</t>
  </si>
  <si>
    <t>Standing Triple Jump-5.24</t>
  </si>
  <si>
    <t>Standing Triple Jump-5.23</t>
  </si>
  <si>
    <t>Standing Triple Jump-5.22</t>
  </si>
  <si>
    <t>Standing Triple Jump-5.21</t>
  </si>
  <si>
    <t>Standing Triple Jump-5.2</t>
  </si>
  <si>
    <t>Standing Triple Jump-5.19</t>
  </si>
  <si>
    <t>Standing Triple Jump-5.18</t>
  </si>
  <si>
    <t>Standing Triple Jump-5.17</t>
  </si>
  <si>
    <t>Standing Triple Jump-5.16</t>
  </si>
  <si>
    <t>Standing Triple Jump-5.15</t>
  </si>
  <si>
    <t>Standing Triple Jump-5.14</t>
  </si>
  <si>
    <t>Standing Triple Jump-5.13</t>
  </si>
  <si>
    <t>Standing Triple Jump-5.12</t>
  </si>
  <si>
    <t>Standing Triple Jump-5.11</t>
  </si>
  <si>
    <t>Standing Triple Jump-5.1</t>
  </si>
  <si>
    <t>Standing Triple Jump-5.09</t>
  </si>
  <si>
    <t>Standing Triple Jump-5.08</t>
  </si>
  <si>
    <t>Standing Triple Jump-5.07</t>
  </si>
  <si>
    <t>Standing Triple Jump-5.06</t>
  </si>
  <si>
    <t>Standing Triple Jump-5.05</t>
  </si>
  <si>
    <t>Standing Triple Jump-5.04</t>
  </si>
  <si>
    <t>Standing Triple Jump-5.03</t>
  </si>
  <si>
    <t>Standing Triple Jump-5.02</t>
  </si>
  <si>
    <t>Standing Triple Jump-5.01</t>
  </si>
  <si>
    <t>Standing Triple Jump-5</t>
  </si>
  <si>
    <t>Standing Triple Jump-4.99</t>
  </si>
  <si>
    <t>Standing Triple Jump-4.98</t>
  </si>
  <si>
    <t>Standing Triple Jump-4.97</t>
  </si>
  <si>
    <t>Standing Triple Jump-4.96</t>
  </si>
  <si>
    <t>Standing Triple Jump-4.95</t>
  </si>
  <si>
    <t>Standing Triple Jump-4.94</t>
  </si>
  <si>
    <t>Standing Triple Jump-4.93</t>
  </si>
  <si>
    <t>Standing Triple Jump-4.92</t>
  </si>
  <si>
    <t>Standing Triple Jump-4.91</t>
  </si>
  <si>
    <t>Standing Triple Jump-4.9</t>
  </si>
  <si>
    <t>Standing Triple Jump-4.89</t>
  </si>
  <si>
    <t>Standing Triple Jump-4.88</t>
  </si>
  <si>
    <t>Standing Triple Jump-4.87</t>
  </si>
  <si>
    <t>Standing Triple Jump-4.86</t>
  </si>
  <si>
    <t>Standing Triple Jump-4.85</t>
  </si>
  <si>
    <t>Standing Triple Jump-4.84</t>
  </si>
  <si>
    <t>Standing Triple Jump-4.83</t>
  </si>
  <si>
    <t>Standing Triple Jump-4.82</t>
  </si>
  <si>
    <t>Standing Triple Jump-4.81</t>
  </si>
  <si>
    <t>Standing Triple Jump-4.8</t>
  </si>
  <si>
    <t>Standing Triple Jump-4.79</t>
  </si>
  <si>
    <t>Standing Triple Jump-4.78</t>
  </si>
  <si>
    <t>Standing Triple Jump-4.77</t>
  </si>
  <si>
    <t>Standing Triple Jump-4.76</t>
  </si>
  <si>
    <t>Standing Triple Jump-4.75</t>
  </si>
  <si>
    <t>Standing Triple Jump-4.74</t>
  </si>
  <si>
    <t>Standing Triple Jump-4.73</t>
  </si>
  <si>
    <t>Standing Triple Jump-4.72</t>
  </si>
  <si>
    <t>Standing Triple Jump-4.71</t>
  </si>
  <si>
    <t>Standing Triple Jump-4.7</t>
  </si>
  <si>
    <t>Standing Triple Jump-4.69</t>
  </si>
  <si>
    <t>Standing Triple Jump-4.68</t>
  </si>
  <si>
    <t>Standing Triple Jump-4.67</t>
  </si>
  <si>
    <t>Standing Triple Jump-4.66</t>
  </si>
  <si>
    <t>Standing Triple Jump-4.65</t>
  </si>
  <si>
    <t>Standing Triple Jump-4.64</t>
  </si>
  <si>
    <t>Standing Triple Jump-4.63</t>
  </si>
  <si>
    <t>Standing Triple Jump-4.62</t>
  </si>
  <si>
    <t>Standing Triple Jump-4.61</t>
  </si>
  <si>
    <t>Standing Triple Jump-4.6</t>
  </si>
  <si>
    <t>Standing Triple Jump-4.59</t>
  </si>
  <si>
    <t>Standing Triple Jump-4.58</t>
  </si>
  <si>
    <t>Standing Triple Jump-4.57</t>
  </si>
  <si>
    <t>Standing Triple Jump-4.56</t>
  </si>
  <si>
    <t>Standing Triple Jump-4.55</t>
  </si>
  <si>
    <t>Standing Triple Jump-4.54</t>
  </si>
  <si>
    <t>Standing Triple Jump-4.53</t>
  </si>
  <si>
    <t>Standing Triple Jump-4.52</t>
  </si>
  <si>
    <t>Standing Triple Jump-4.51</t>
  </si>
  <si>
    <t>Standing Triple Jump-4.5</t>
  </si>
  <si>
    <t>Standing Triple Jump-4.49</t>
  </si>
  <si>
    <t>Standing Triple Jump-4.48</t>
  </si>
  <si>
    <t>Standing Triple Jump-4.47</t>
  </si>
  <si>
    <t>Standing Triple Jump-4.46</t>
  </si>
  <si>
    <t>Standing Triple Jump-4.45</t>
  </si>
  <si>
    <t>Standing Triple Jump-4.44</t>
  </si>
  <si>
    <t>Standing Triple Jump-4.43</t>
  </si>
  <si>
    <t>Standing Triple Jump-4.42</t>
  </si>
  <si>
    <t>Standing Triple Jump-4.41</t>
  </si>
  <si>
    <t>Standing Triple Jump-4.4</t>
  </si>
  <si>
    <t>Standing Triple Jump-4.39</t>
  </si>
  <si>
    <t>Standing Triple Jump-4.38</t>
  </si>
  <si>
    <t>Standing Triple Jump-4.37</t>
  </si>
  <si>
    <t>Standing Triple Jump-4.36</t>
  </si>
  <si>
    <t>Standing Triple Jump-4.35</t>
  </si>
  <si>
    <t>Standing Triple Jump-4.34</t>
  </si>
  <si>
    <t>Standing Triple Jump-4.33</t>
  </si>
  <si>
    <t>Standing Triple Jump-4.32</t>
  </si>
  <si>
    <t>Standing Triple Jump-4.31</t>
  </si>
  <si>
    <t>Standing Triple Jump-4.3</t>
  </si>
  <si>
    <t>Standing Triple Jump-4.29</t>
  </si>
  <si>
    <t>Standing Triple Jump-4.28</t>
  </si>
  <si>
    <t>Standing Triple Jump-4.27</t>
  </si>
  <si>
    <t>Standing Triple Jump-4.26</t>
  </si>
  <si>
    <t>Standing Triple Jump-4.25</t>
  </si>
  <si>
    <t>Standing Triple Jump-4.24</t>
  </si>
  <si>
    <t>Standing Triple Jump-4.23</t>
  </si>
  <si>
    <t>Standing Triple Jump-4.22</t>
  </si>
  <si>
    <t>Standing Triple Jump-4.21</t>
  </si>
  <si>
    <t>Standing Triple Jump-4.2</t>
  </si>
  <si>
    <t>Standing Triple Jump-4.19</t>
  </si>
  <si>
    <t>Standing Triple Jump-4.18</t>
  </si>
  <si>
    <t>Standing Triple Jump-4.17</t>
  </si>
  <si>
    <t>Standing Triple Jump-4.16</t>
  </si>
  <si>
    <t>Standing Triple Jump-4.15</t>
  </si>
  <si>
    <t>Standing Triple Jump-4.14</t>
  </si>
  <si>
    <t>Standing Triple Jump-4.13</t>
  </si>
  <si>
    <t>Standing Triple Jump-4.12</t>
  </si>
  <si>
    <t>Standing Triple Jump-4.11</t>
  </si>
  <si>
    <t>Standing Triple Jump-4.1</t>
  </si>
  <si>
    <t>Standing Triple Jump-4.09</t>
  </si>
  <si>
    <t>Standing Triple Jump-4.08</t>
  </si>
  <si>
    <t>Standing Triple Jump-4.07</t>
  </si>
  <si>
    <t>Standing Triple Jump-4.06</t>
  </si>
  <si>
    <t>Standing Triple Jump-4.05</t>
  </si>
  <si>
    <t>Standing Triple Jump-4.04</t>
  </si>
  <si>
    <t>Standing Triple Jump-4.03</t>
  </si>
  <si>
    <t>Standing Triple Jump-4.02</t>
  </si>
  <si>
    <t>Standing Triple Jump-4.01</t>
  </si>
  <si>
    <t>Standing Triple Jump-4</t>
  </si>
  <si>
    <t>Standing Triple Jump-3.99</t>
  </si>
  <si>
    <t>Standing Triple Jump-3.98</t>
  </si>
  <si>
    <t>Standing Triple Jump-3.97</t>
  </si>
  <si>
    <t>Standing Triple Jump-3.96</t>
  </si>
  <si>
    <t>Standing Triple Jump-3.95</t>
  </si>
  <si>
    <t>Standing Triple Jump-3.94</t>
  </si>
  <si>
    <t>Standing Triple Jump-3.93</t>
  </si>
  <si>
    <t>Standing Triple Jump-3.92</t>
  </si>
  <si>
    <t>Standing Triple Jump-3.91</t>
  </si>
  <si>
    <t>Standing Triple Jump-3.9</t>
  </si>
  <si>
    <t>Standing Triple Jump-3.89</t>
  </si>
  <si>
    <t>Standing Triple Jump-3.88</t>
  </si>
  <si>
    <t>Standing Triple Jump-3.87</t>
  </si>
  <si>
    <t>Standing Triple Jump-3.86</t>
  </si>
  <si>
    <t>Standing Triple Jump-3.85</t>
  </si>
  <si>
    <t>Standing Triple Jump-3.84</t>
  </si>
  <si>
    <t>Standing Triple Jump-3.83</t>
  </si>
  <si>
    <t>Standing Triple Jump-3.82</t>
  </si>
  <si>
    <t>Standing Triple Jump-3.81</t>
  </si>
  <si>
    <t>Standing Triple Jump-3.8</t>
  </si>
  <si>
    <t>Standing Triple Jump-3.79</t>
  </si>
  <si>
    <t>Standing Triple Jump-3.78</t>
  </si>
  <si>
    <t>Standing Triple Jump-3.77</t>
  </si>
  <si>
    <t>Standing Triple Jump-3.76</t>
  </si>
  <si>
    <t>Standing Triple Jump-3.75</t>
  </si>
  <si>
    <t>Standing Triple Jump-3.74</t>
  </si>
  <si>
    <t>Standing Triple Jump-3.73</t>
  </si>
  <si>
    <t>Standing Triple Jump-3.72</t>
  </si>
  <si>
    <t>Standing Triple Jump-3.71</t>
  </si>
  <si>
    <t>Standing Triple Jump-3.7</t>
  </si>
  <si>
    <t>Standing Triple Jump-3.69</t>
  </si>
  <si>
    <t>Standing Triple Jump-3.68</t>
  </si>
  <si>
    <t>Standing Triple Jump-3.67</t>
  </si>
  <si>
    <t>Standing Triple Jump-3.66</t>
  </si>
  <si>
    <t>Standing Triple Jump-3.65</t>
  </si>
  <si>
    <t>Standing Triple Jump-3.64</t>
  </si>
  <si>
    <t>Standing Triple Jump-3.63</t>
  </si>
  <si>
    <t>Standing Triple Jump-3.62</t>
  </si>
  <si>
    <t>Standing Triple Jump-3.61</t>
  </si>
  <si>
    <t>Standing Triple Jump-3.6</t>
  </si>
  <si>
    <t>Standing Triple Jump-3.59</t>
  </si>
  <si>
    <t>Standing Triple Jump-3.58</t>
  </si>
  <si>
    <t>Standing Triple Jump-3.57</t>
  </si>
  <si>
    <t>Standing Triple Jump-3.56</t>
  </si>
  <si>
    <t>Standing Triple Jump-3.55</t>
  </si>
  <si>
    <t>Standing Triple Jump-3.54</t>
  </si>
  <si>
    <t>Standing Triple Jump-3.53</t>
  </si>
  <si>
    <t>Standing Triple Jump-3.52</t>
  </si>
  <si>
    <t>Standing Triple Jump-3.51</t>
  </si>
  <si>
    <t>Standing Triple Jump-3.5</t>
  </si>
  <si>
    <t>Standing Triple Jump-3.49</t>
  </si>
  <si>
    <t>Standing Triple Jump-3.48</t>
  </si>
  <si>
    <t>Standing Triple Jump-3.47</t>
  </si>
  <si>
    <t>Standing Triple Jump-3.46</t>
  </si>
  <si>
    <t>Standing Triple Jump-3.45</t>
  </si>
  <si>
    <t>Standing Triple Jump-3.44</t>
  </si>
  <si>
    <t>Standing Triple Jump-3.43</t>
  </si>
  <si>
    <t>Standing Triple Jump-3.42</t>
  </si>
  <si>
    <t>Standing Triple Jump-3.41</t>
  </si>
  <si>
    <t>Standing Triple Jump-3.4</t>
  </si>
  <si>
    <t>Standing Triple Jump-3.39</t>
  </si>
  <si>
    <t>Standing Triple Jump-3.38</t>
  </si>
  <si>
    <t>Standing Triple Jump-3.37</t>
  </si>
  <si>
    <t>Standing Triple Jump-3.36</t>
  </si>
  <si>
    <t>Standing Triple Jump-3.35</t>
  </si>
  <si>
    <t>Standing Triple Jump-3.34</t>
  </si>
  <si>
    <t>Standing Triple Jump-3.33</t>
  </si>
  <si>
    <t>Standing Triple Jump-3.32</t>
  </si>
  <si>
    <t>Standing Triple Jump-3.31</t>
  </si>
  <si>
    <t>Standing Triple Jump-3.3</t>
  </si>
  <si>
    <t>Standing Triple Jump-3.29</t>
  </si>
  <si>
    <t>Standing Triple Jump-3.28</t>
  </si>
  <si>
    <t>Standing Triple Jump-3.27</t>
  </si>
  <si>
    <t>Standing Triple Jump-3.26</t>
  </si>
  <si>
    <t>Standing Triple Jump-3.25</t>
  </si>
  <si>
    <t>Standing Triple Jump-3.24</t>
  </si>
  <si>
    <t>Standing Triple Jump-3.23</t>
  </si>
  <si>
    <t>Standing Triple Jump-3.22</t>
  </si>
  <si>
    <t>Standing Triple Jump-3.21</t>
  </si>
  <si>
    <t>Standing Triple Jump-3.2</t>
  </si>
  <si>
    <t>Standing Triple Jump-3.19</t>
  </si>
  <si>
    <t>Standing Triple Jump-3.18</t>
  </si>
  <si>
    <t>Standing Triple Jump-3.17</t>
  </si>
  <si>
    <t>Standing Triple Jump-3.16</t>
  </si>
  <si>
    <t>Standing Triple Jump-3.15</t>
  </si>
  <si>
    <t>Standing Triple Jump-3.14</t>
  </si>
  <si>
    <t>Standing Triple Jump-3.13</t>
  </si>
  <si>
    <t>Standing Triple Jump-3.12</t>
  </si>
  <si>
    <t>Standing Triple Jump-3.11</t>
  </si>
  <si>
    <t>Standing Triple Jump-3.1</t>
  </si>
  <si>
    <t>Standing Triple Jump-3.09</t>
  </si>
  <si>
    <t>Standing Triple Jump-3.08</t>
  </si>
  <si>
    <t>Standing Triple Jump-3.07</t>
  </si>
  <si>
    <t>Standing Triple Jump-3.06</t>
  </si>
  <si>
    <t>Standing Triple Jump-3.05</t>
  </si>
  <si>
    <t>Standing Triple Jump-3.04</t>
  </si>
  <si>
    <t>Standing Triple Jump-3.03</t>
  </si>
  <si>
    <t>Standing Triple Jump-3.02</t>
  </si>
  <si>
    <t>Standing Triple Jump-3.01</t>
  </si>
  <si>
    <t>Standing Triple Jump-3</t>
  </si>
  <si>
    <t>Standing Triple Jump-2.99</t>
  </si>
  <si>
    <t>Standing Triple Jump-2.98</t>
  </si>
  <si>
    <t>Standing Triple Jump-2.97</t>
  </si>
  <si>
    <t>Standing Triple Jump-2.96</t>
  </si>
  <si>
    <t>Standing Triple Jump-2.95</t>
  </si>
  <si>
    <t>Standing Triple Jump-2.94</t>
  </si>
  <si>
    <t>Standing Triple Jump-2.93</t>
  </si>
  <si>
    <t>Standing Triple Jump-2.92</t>
  </si>
  <si>
    <t>Standing Triple Jump-2.91</t>
  </si>
  <si>
    <t>Standing Triple Jump-2.9</t>
  </si>
  <si>
    <t>Standing Triple Jump-2.89</t>
  </si>
  <si>
    <t>Standing Triple Jump-2.88</t>
  </si>
  <si>
    <t>Standing Triple Jump-2.87</t>
  </si>
  <si>
    <t>Standing Triple Jump-2.86</t>
  </si>
  <si>
    <t>Standing Triple Jump-2.85</t>
  </si>
  <si>
    <t>Standing Triple Jump-2.84</t>
  </si>
  <si>
    <t>Standing Triple Jump-2.83</t>
  </si>
  <si>
    <t>Standing Triple Jump-2.82</t>
  </si>
  <si>
    <t>Standing Triple Jump-2.81</t>
  </si>
  <si>
    <t>Standing Triple Jump-2.8</t>
  </si>
  <si>
    <t>Standing Triple Jump-2.79</t>
  </si>
  <si>
    <t>Standing Triple Jump-2.78</t>
  </si>
  <si>
    <t>Standing Triple Jump-2.77</t>
  </si>
  <si>
    <t>Standing Triple Jump-2.76</t>
  </si>
  <si>
    <t>Standing Triple Jump-2.75</t>
  </si>
  <si>
    <t>Standing Triple Jump-2.74</t>
  </si>
  <si>
    <t>Standing Triple Jump-2.73</t>
  </si>
  <si>
    <t>Standing Triple Jump-2.72</t>
  </si>
  <si>
    <t>Standing Triple Jump-2.71</t>
  </si>
  <si>
    <t>Standing Triple Jump-2.7</t>
  </si>
  <si>
    <t>Standing Triple Jump-2.69</t>
  </si>
  <si>
    <t>Standing Triple Jump-2.68</t>
  </si>
  <si>
    <t>Standing Triple Jump-2.67</t>
  </si>
  <si>
    <t>Standing Triple Jump-2.66</t>
  </si>
  <si>
    <t>Standing Triple Jump-2.65</t>
  </si>
  <si>
    <t>Standing Triple Jump-2.64</t>
  </si>
  <si>
    <t>Standing Triple Jump-2.63</t>
  </si>
  <si>
    <t>Standing Triple Jump-2.62</t>
  </si>
  <si>
    <t>Standing Triple Jump-2.61</t>
  </si>
  <si>
    <t>Standing Triple Jump-2.6</t>
  </si>
  <si>
    <t>Standing Triple Jump-2.59</t>
  </si>
  <si>
    <t>Standing Triple Jump-2.58</t>
  </si>
  <si>
    <t>Standing Triple Jump-2.57</t>
  </si>
  <si>
    <t>Standing Triple Jump-2.56</t>
  </si>
  <si>
    <t>Standing Triple Jump-2.55</t>
  </si>
  <si>
    <t>Standing Triple Jump-2.54</t>
  </si>
  <si>
    <t>Standing Triple Jump-2.53</t>
  </si>
  <si>
    <t>Standing Triple Jump-2.52</t>
  </si>
  <si>
    <t>Standing Triple Jump-2.51</t>
  </si>
  <si>
    <t>Standing Triple Jump-2.5</t>
  </si>
  <si>
    <t>Standing Triple Jump-2.49</t>
  </si>
  <si>
    <t>Standing Triple Jump-2.48</t>
  </si>
  <si>
    <t>Standing Triple Jump-2.47</t>
  </si>
  <si>
    <t>Standing Triple Jump-2.46</t>
  </si>
  <si>
    <t>Standing Triple Jump-2.45</t>
  </si>
  <si>
    <t>Standing Triple Jump-2.44</t>
  </si>
  <si>
    <t>Standing Triple Jump-2.43</t>
  </si>
  <si>
    <t>Standing Triple Jump-2.42</t>
  </si>
  <si>
    <t>Standing Triple Jump-2.41</t>
  </si>
  <si>
    <t>Standing Triple Jump-2.4</t>
  </si>
  <si>
    <t>Standing Triple Jump-2.39</t>
  </si>
  <si>
    <t>Standing Triple Jump-2.38</t>
  </si>
  <si>
    <t>Standing Triple Jump-2.37</t>
  </si>
  <si>
    <t>Standing Triple Jump-2.36</t>
  </si>
  <si>
    <t>Standing Triple Jump-2.35</t>
  </si>
  <si>
    <t>Standing Triple Jump-2.34</t>
  </si>
  <si>
    <t>Standing Triple Jump-2.33</t>
  </si>
  <si>
    <t>Standing Triple Jump-2.32</t>
  </si>
  <si>
    <t>Standing Triple Jump-2.31</t>
  </si>
  <si>
    <t>Standing Triple Jump-2.3</t>
  </si>
  <si>
    <t>Standing Triple Jump-2.29</t>
  </si>
  <si>
    <t>Standing Triple Jump-2.28</t>
  </si>
  <si>
    <t>Standing Triple Jump-2.27</t>
  </si>
  <si>
    <t>Standing Triple Jump-2.26</t>
  </si>
  <si>
    <t>Standing Triple Jump-2.25</t>
  </si>
  <si>
    <t>Standing Triple Jump-2.24</t>
  </si>
  <si>
    <t>Standing Triple Jump-2.23</t>
  </si>
  <si>
    <t>Standing Triple Jump-2.22</t>
  </si>
  <si>
    <t>Standing Triple Jump-2.21</t>
  </si>
  <si>
    <t>Standing Triple Jump-2.2</t>
  </si>
  <si>
    <t>Standing Triple Jump-2.19</t>
  </si>
  <si>
    <t>Standing Triple Jump-2.18</t>
  </si>
  <si>
    <t>Standing Triple Jump-2.17</t>
  </si>
  <si>
    <t>Standing Triple Jump-2.16</t>
  </si>
  <si>
    <t>Standing Triple Jump-2.15</t>
  </si>
  <si>
    <t>Standing Triple Jump-2.14</t>
  </si>
  <si>
    <t>Standing Triple Jump-2.13</t>
  </si>
  <si>
    <t>Standing Triple Jump-2.12</t>
  </si>
  <si>
    <t>Standing Triple Jump-2.11</t>
  </si>
  <si>
    <t>Standing Triple Jump-2.1</t>
  </si>
  <si>
    <t>Standing Triple Jump-2.09</t>
  </si>
  <si>
    <t>Standing Triple Jump-2.08</t>
  </si>
  <si>
    <t>Standing Triple Jump-2.07</t>
  </si>
  <si>
    <t>Standing Triple Jump-2.06</t>
  </si>
  <si>
    <t>Standing Triple Jump-2.05</t>
  </si>
  <si>
    <t>Standing Triple Jump-2.04</t>
  </si>
  <si>
    <t>Standing Triple Jump-2.03</t>
  </si>
  <si>
    <t>Standing Triple Jump-2.02</t>
  </si>
  <si>
    <t>Standing Triple Jump-2.01</t>
  </si>
  <si>
    <t>Standing Triple Jump-2</t>
  </si>
  <si>
    <t>Standing Triple Jump-1.99</t>
  </si>
  <si>
    <t>Standing Triple Jump-1.98</t>
  </si>
  <si>
    <t>Standing Triple Jump-1.97</t>
  </si>
  <si>
    <t>Standing Triple Jump-1.96</t>
  </si>
  <si>
    <t>Standing Triple Jump-1.95</t>
  </si>
  <si>
    <t>Standing Triple Jump-1.94</t>
  </si>
  <si>
    <t>Standing Triple Jump-1.93</t>
  </si>
  <si>
    <t>Standing Triple Jump-1.92</t>
  </si>
  <si>
    <t>Standing Triple Jump-1.91</t>
  </si>
  <si>
    <t>Standing Triple Jump-1.9</t>
  </si>
  <si>
    <t>Standing Triple Jump-1.89</t>
  </si>
  <si>
    <t>Standing Triple Jump-1.88</t>
  </si>
  <si>
    <t>Standing Triple Jump-1.87</t>
  </si>
  <si>
    <t>Standing Triple Jump-1.86</t>
  </si>
  <si>
    <t>Standing Triple Jump-1.85</t>
  </si>
  <si>
    <t>Standing Triple Jump-1.84</t>
  </si>
  <si>
    <t>Standing Triple Jump-1.83</t>
  </si>
  <si>
    <t>Standing Triple Jump-1.82</t>
  </si>
  <si>
    <t>Standing Triple Jump-1.81</t>
  </si>
  <si>
    <t>Standing Triple Jump-1.8</t>
  </si>
  <si>
    <t>Standing Triple Jump-1.79</t>
  </si>
  <si>
    <t>Standing Triple Jump-1.78</t>
  </si>
  <si>
    <t>Standing Triple Jump-1.77</t>
  </si>
  <si>
    <t>Standing Triple Jump-1.76</t>
  </si>
  <si>
    <t>Standing Triple Jump-1.75</t>
  </si>
  <si>
    <t>Standing Triple Jump-1.74</t>
  </si>
  <si>
    <t>Standing Triple Jump-1.73</t>
  </si>
  <si>
    <t>Standing Triple Jump-1.72</t>
  </si>
  <si>
    <t>Standing Triple Jump-1.71</t>
  </si>
  <si>
    <t>Standing Triple Jump-1.7</t>
  </si>
  <si>
    <t>Standing Triple Jump-1.69</t>
  </si>
  <si>
    <t>Standing Triple Jump-1.68</t>
  </si>
  <si>
    <t>Standing Triple Jump-1.67</t>
  </si>
  <si>
    <t>Standing Triple Jump-1.66</t>
  </si>
  <si>
    <t>Standing Triple Jump-1.65</t>
  </si>
  <si>
    <t>Standing Triple Jump-1.64</t>
  </si>
  <si>
    <t>Standing Triple Jump-1.63</t>
  </si>
  <si>
    <t>Standing Triple Jump-1.62</t>
  </si>
  <si>
    <t>Standing Triple Jump-1.61</t>
  </si>
  <si>
    <t>Standing Triple Jump-1.6</t>
  </si>
  <si>
    <t>Standing Triple Jump-1.59</t>
  </si>
  <si>
    <t>Standing Triple Jump-1.58</t>
  </si>
  <si>
    <t>Standing Triple Jump-1.57</t>
  </si>
  <si>
    <t>Standing Triple Jump-1.56</t>
  </si>
  <si>
    <t>Standing Triple Jump-1.55</t>
  </si>
  <si>
    <t>Standing Triple Jump-1.54</t>
  </si>
  <si>
    <t>Standing Triple Jump-1.53</t>
  </si>
  <si>
    <t>Standing Triple Jump-1.52</t>
  </si>
  <si>
    <t>Standing Triple Jump-1.51</t>
  </si>
  <si>
    <t>Standing Triple Jump-1.5</t>
  </si>
  <si>
    <t>Standing Triple Jump-1.49</t>
  </si>
  <si>
    <t>Standing Triple Jump-1.48</t>
  </si>
  <si>
    <t>Standing Triple Jump-1.47</t>
  </si>
  <si>
    <t>Standing Triple Jump-1.46</t>
  </si>
  <si>
    <t>Standing Triple Jump-1.45</t>
  </si>
  <si>
    <t>Standing Triple Jump-1.44</t>
  </si>
  <si>
    <t>Standing Triple Jump-1.43</t>
  </si>
  <si>
    <t>Standing Triple Jump-1.42</t>
  </si>
  <si>
    <t>Standing Triple Jump-1.41</t>
  </si>
  <si>
    <t>Standing Triple Jump-1.4</t>
  </si>
  <si>
    <t>Standing Triple Jump-1.39</t>
  </si>
  <si>
    <t>Standing Triple Jump-1.38</t>
  </si>
  <si>
    <t>Standing Triple Jump-1.37</t>
  </si>
  <si>
    <t>Standing Triple Jump-1.36</t>
  </si>
  <si>
    <t>Standing Triple Jump-1.35</t>
  </si>
  <si>
    <t>Standing Triple Jump-1.34</t>
  </si>
  <si>
    <t>Standing Triple Jump-1.33</t>
  </si>
  <si>
    <t>Standing Triple Jump-1.32</t>
  </si>
  <si>
    <t>Standing Triple Jump-1.31</t>
  </si>
  <si>
    <t>Standing Triple Jump-1.3</t>
  </si>
  <si>
    <t>Standing Triple Jump-1.29</t>
  </si>
  <si>
    <t>Standing Triple Jump-1.28</t>
  </si>
  <si>
    <t>Standing Triple Jump-1.27</t>
  </si>
  <si>
    <t>Standing Triple Jump-1.26</t>
  </si>
  <si>
    <t>Standing Triple Jump-1.25</t>
  </si>
  <si>
    <t>Standing Triple Jump-1.24</t>
  </si>
  <si>
    <t>Standing Triple Jump-1.23</t>
  </si>
  <si>
    <t>Standing Triple Jump-1.22</t>
  </si>
  <si>
    <t>Standing Triple Jump-1.21</t>
  </si>
  <si>
    <t>Standing Triple Jump-1.2</t>
  </si>
  <si>
    <t>Standing Triple Jump-1.19</t>
  </si>
  <si>
    <t>Standing Triple Jump-1.18</t>
  </si>
  <si>
    <t>Standing Triple Jump-1.17</t>
  </si>
  <si>
    <t>Standing Triple Jump-1.16</t>
  </si>
  <si>
    <t>Standing Triple Jump-1.15</t>
  </si>
  <si>
    <t>Standing Triple Jump-1.14</t>
  </si>
  <si>
    <t>Standing Triple Jump-1.13</t>
  </si>
  <si>
    <t>Standing Triple Jump-1.12</t>
  </si>
  <si>
    <t>Standing Triple Jump-1.11</t>
  </si>
  <si>
    <t>Standing Triple Jump-1.1</t>
  </si>
  <si>
    <t>Standing Triple Jump-1.09</t>
  </si>
  <si>
    <t>Standing Triple Jump-1.08</t>
  </si>
  <si>
    <t>Standing Triple Jump-1.07</t>
  </si>
  <si>
    <t>Standing Triple Jump-1.06</t>
  </si>
  <si>
    <t>Standing Triple Jump-1.05</t>
  </si>
  <si>
    <t>Standing Triple Jump-1.04</t>
  </si>
  <si>
    <t>Standing Triple Jump-1.03</t>
  </si>
  <si>
    <t>Standing Triple Jump-1.02</t>
  </si>
  <si>
    <t>Standing Triple Jump-1.01</t>
  </si>
  <si>
    <t>Standing Triple Jump-1</t>
  </si>
  <si>
    <t>Adapted Pentathlon Score</t>
  </si>
  <si>
    <t>Adapted Pentathlon Award</t>
  </si>
  <si>
    <t>Adapted Pentathlon Count</t>
  </si>
  <si>
    <t xml:space="preserve"> Year Group</t>
  </si>
  <si>
    <t>Scoresheets</t>
  </si>
  <si>
    <t>Input</t>
  </si>
  <si>
    <t>Step 10</t>
  </si>
  <si>
    <t>Step 9</t>
  </si>
  <si>
    <t>Step 8</t>
  </si>
  <si>
    <t>Step 7</t>
  </si>
  <si>
    <t>Step 6</t>
  </si>
  <si>
    <t>Step 5</t>
  </si>
  <si>
    <t>Step 4</t>
  </si>
  <si>
    <t>Step 3</t>
  </si>
  <si>
    <t>Step 2</t>
  </si>
  <si>
    <t>Step 1</t>
  </si>
  <si>
    <t>This is the most important page - scores for each event are entered here. Please read the comments at the top of each column (denoted by a red triangle) before entering any data. If data is entered incorrectly, perhaps in the wrong format, some or all of the spreadsheet functionality may be lost.  PLEASE AVOID CUTTING AND PASTING WITHIN THIS DOCUMENT.</t>
  </si>
  <si>
    <t>Girl</t>
  </si>
  <si>
    <t>Boy</t>
  </si>
  <si>
    <t>Gold</t>
  </si>
  <si>
    <t>Silver</t>
  </si>
  <si>
    <t>Bronze</t>
  </si>
  <si>
    <t>Standing Triple Jump</t>
  </si>
  <si>
    <t>Decathlon Score</t>
  </si>
  <si>
    <t xml:space="preserve"> Name</t>
  </si>
  <si>
    <t xml:space="preserve"> Team</t>
  </si>
  <si>
    <t xml:space="preserve"> Age</t>
  </si>
  <si>
    <t xml:space="preserve"> Balance Test</t>
  </si>
  <si>
    <t xml:space="preserve"> Javelin Throw</t>
  </si>
  <si>
    <t xml:space="preserve"> St. Triple Jump</t>
  </si>
  <si>
    <t xml:space="preserve"> Pentathlon Score</t>
  </si>
  <si>
    <t xml:space="preserve"> Pentathlon Award</t>
  </si>
  <si>
    <t xml:space="preserve"> Decathlon Score</t>
  </si>
  <si>
    <t xml:space="preserve"> Decathlon Award</t>
  </si>
  <si>
    <t xml:space="preserve"> Overall Points</t>
  </si>
  <si>
    <t>Girls Pent</t>
  </si>
  <si>
    <t>Boys Pent</t>
  </si>
  <si>
    <t>Girls Dec</t>
  </si>
  <si>
    <t>Boys Dec</t>
  </si>
  <si>
    <t>Balance Test</t>
  </si>
  <si>
    <t>Javelin Throw</t>
  </si>
  <si>
    <t>Vertical Jump</t>
  </si>
  <si>
    <t>Target Throw</t>
  </si>
  <si>
    <t xml:space="preserve"> Boy or Girl</t>
  </si>
  <si>
    <t>Decathlon Award</t>
  </si>
  <si>
    <t>Shuttle Run</t>
  </si>
  <si>
    <t>Speed Bounce</t>
  </si>
  <si>
    <t>Chest Push</t>
  </si>
  <si>
    <t>Hi-Stepper</t>
  </si>
  <si>
    <t>Standing Long Jump</t>
  </si>
  <si>
    <t>Balance Test-0</t>
  </si>
  <si>
    <t>Balance Test-1</t>
  </si>
  <si>
    <t>Balance Test-2</t>
  </si>
  <si>
    <t>Balance Test-3</t>
  </si>
  <si>
    <t>Balance Test-4</t>
  </si>
  <si>
    <t>Balance Test-5</t>
  </si>
  <si>
    <t>Balance Test-6</t>
  </si>
  <si>
    <t>Balance Test-7</t>
  </si>
  <si>
    <t>Balance Test-8</t>
  </si>
  <si>
    <t>Balance Test-9</t>
  </si>
  <si>
    <t>Balance Test-10</t>
  </si>
  <si>
    <t>Balance Test-11</t>
  </si>
  <si>
    <t>Balance Test-12</t>
  </si>
  <si>
    <t>Balance Test-13</t>
  </si>
  <si>
    <t>Balance Test-14</t>
  </si>
  <si>
    <t>Balance Test-15</t>
  </si>
  <si>
    <t>Balance Test-16</t>
  </si>
  <si>
    <t>Balance Test-17</t>
  </si>
  <si>
    <t>Balance Test-18</t>
  </si>
  <si>
    <t>Balance Test-19</t>
  </si>
  <si>
    <t>Balance Test-20</t>
  </si>
  <si>
    <t>Balance Test-21</t>
  </si>
  <si>
    <t>Balance Test-22</t>
  </si>
  <si>
    <t>Balance Test-23</t>
  </si>
  <si>
    <t>Balance Test-24</t>
  </si>
  <si>
    <t>Balance Test-25</t>
  </si>
  <si>
    <t>Balance Test-26</t>
  </si>
  <si>
    <t>Balance Test-27</t>
  </si>
  <si>
    <t>Balance Test-28</t>
  </si>
  <si>
    <t>Balance Test-29</t>
  </si>
  <si>
    <t>Balance Test-30</t>
  </si>
  <si>
    <t>Balance Test-31</t>
  </si>
  <si>
    <t>Balance Test-32</t>
  </si>
  <si>
    <t>Balance Test-33</t>
  </si>
  <si>
    <t>Balance Test-34</t>
  </si>
  <si>
    <t>Balance Test-35</t>
  </si>
  <si>
    <t>Balance Test-36</t>
  </si>
  <si>
    <t>Balance Test-37</t>
  </si>
  <si>
    <t>Balance Test-38</t>
  </si>
  <si>
    <t>Balance Test-39</t>
  </si>
  <si>
    <t>Balance Test-40</t>
  </si>
  <si>
    <t>Balance Test-41</t>
  </si>
  <si>
    <t>Balance Test-42</t>
  </si>
  <si>
    <t>Balance Test-43</t>
  </si>
  <si>
    <t>Balance Test-44</t>
  </si>
  <si>
    <t>Balance Test-45</t>
  </si>
  <si>
    <t>Balance Test-46</t>
  </si>
  <si>
    <t>Balance Test-47</t>
  </si>
  <si>
    <t>Balance Test-48</t>
  </si>
  <si>
    <t>Balance Test-49</t>
  </si>
  <si>
    <t>Balance Test-50</t>
  </si>
  <si>
    <t>Balance Test-51</t>
  </si>
  <si>
    <t>Balance Test-52</t>
  </si>
  <si>
    <t>Balance Test-53</t>
  </si>
  <si>
    <t>Balance Test-54</t>
  </si>
  <si>
    <t>Balance Test-55</t>
  </si>
  <si>
    <t>Balance Test-56</t>
  </si>
  <si>
    <t>Balance Test-57</t>
  </si>
  <si>
    <t>Balance Test-58</t>
  </si>
  <si>
    <t>Balance Test-59</t>
  </si>
  <si>
    <t>Balance Test-60</t>
  </si>
  <si>
    <t>Standing Long Jump-0.01</t>
  </si>
  <si>
    <t>Standing Long Jump-0.02</t>
  </si>
  <si>
    <t>Standing Long Jump-0.03</t>
  </si>
  <si>
    <t>Standing Long Jump-0.04</t>
  </si>
  <si>
    <t>Standing Long Jump-0.05</t>
  </si>
  <si>
    <t>Standing Long Jump-0.06</t>
  </si>
  <si>
    <t>Standing Long Jump-0.07</t>
  </si>
  <si>
    <t>Standing Long Jump-0.08</t>
  </si>
  <si>
    <t>Standing Long Jump-0.09</t>
  </si>
  <si>
    <t>Standing Long Jump-0.1</t>
  </si>
  <si>
    <t>Standing Long Jump-0.11</t>
  </si>
  <si>
    <t>Standing Long Jump-0.12</t>
  </si>
  <si>
    <t>Standing Long Jump-0.13</t>
  </si>
  <si>
    <t>Standing Long Jump-0.14</t>
  </si>
  <si>
    <t>Standing Long Jump-0.15</t>
  </si>
  <si>
    <t>Standing Long Jump-0.16</t>
  </si>
  <si>
    <t>Standing Long Jump-0.17</t>
  </si>
  <si>
    <t>Standing Long Jump-0.18</t>
  </si>
  <si>
    <t>Standing Long Jump-0.19</t>
  </si>
  <si>
    <t>Standing Long Jump-0.2</t>
  </si>
  <si>
    <t>Standing Long Jump-0.21</t>
  </si>
  <si>
    <t>Standing Long Jump-0.22</t>
  </si>
  <si>
    <t>Standing Long Jump-0.23</t>
  </si>
  <si>
    <t>Standing Long Jump-0.24</t>
  </si>
  <si>
    <t>Standing Long Jump-0.25</t>
  </si>
  <si>
    <t>Standing Long Jump-0.26</t>
  </si>
  <si>
    <t>Standing Long Jump-0.27</t>
  </si>
  <si>
    <t>Standing Long Jump-0.28</t>
  </si>
  <si>
    <t>Standing Long Jump-0.29</t>
  </si>
  <si>
    <t>Standing Long Jump-0.3</t>
  </si>
  <si>
    <t>Standing Long Jump-0.31</t>
  </si>
  <si>
    <t>Standing Long Jump-0.32</t>
  </si>
  <si>
    <t>Standing Long Jump-0.33</t>
  </si>
  <si>
    <t>Standing Long Jump-0.34</t>
  </si>
  <si>
    <t>Standing Long Jump-0.35</t>
  </si>
  <si>
    <t>Standing Long Jump-0.36</t>
  </si>
  <si>
    <t>Standing Long Jump-0.37</t>
  </si>
  <si>
    <t>Standing Long Jump-0.38</t>
  </si>
  <si>
    <t>Standing Long Jump-0.39</t>
  </si>
  <si>
    <t>Standing Long Jump-0.4</t>
  </si>
  <si>
    <t>Standing Long Jump-0.41</t>
  </si>
  <si>
    <t>Standing Long Jump-0.42</t>
  </si>
  <si>
    <t>Standing Long Jump-0.43</t>
  </si>
  <si>
    <t>Standing Long Jump-0.44</t>
  </si>
  <si>
    <t>Standing Long Jump-0.45</t>
  </si>
  <si>
    <t>Standing Long Jump-0.46</t>
  </si>
  <si>
    <t>Standing Long Jump-0.47</t>
  </si>
  <si>
    <t>Standing Long Jump-0.48</t>
  </si>
  <si>
    <t>Standing Long Jump-0.49</t>
  </si>
  <si>
    <t>Standing Long Jump-0.5</t>
  </si>
  <si>
    <t>Standing Long Jump-0.51</t>
  </si>
  <si>
    <t>Standing Long Jump-0.52</t>
  </si>
  <si>
    <t>Standing Long Jump-0.53</t>
  </si>
  <si>
    <t>Standing Long Jump-0.54</t>
  </si>
  <si>
    <t>Standing Long Jump-0.55</t>
  </si>
  <si>
    <t>Standing Long Jump-0.56</t>
  </si>
  <si>
    <t>Standing Long Jump-0.57</t>
  </si>
  <si>
    <t>Standing Long Jump-0.58</t>
  </si>
  <si>
    <t>Standing Long Jump-0.59</t>
  </si>
  <si>
    <t>Standing Long Jump-0.6</t>
  </si>
  <si>
    <t>Standing Long Jump-0.61</t>
  </si>
  <si>
    <t>Standing Long Jump-0.62</t>
  </si>
  <si>
    <t>Standing Long Jump-0.63</t>
  </si>
  <si>
    <t>Standing Long Jump-0.64</t>
  </si>
  <si>
    <t>Standing Long Jump-0.65</t>
  </si>
  <si>
    <t>Standing Long Jump-0.66</t>
  </si>
  <si>
    <t>Standing Long Jump-0.67</t>
  </si>
  <si>
    <t>Standing Long Jump-0.68</t>
  </si>
  <si>
    <t>Standing Long Jump-0.69</t>
  </si>
  <si>
    <t>Standing Long Jump-0.7</t>
  </si>
  <si>
    <t>Standing Long Jump-0.71</t>
  </si>
  <si>
    <t>Standing Long Jump-0.72</t>
  </si>
  <si>
    <t>Standing Long Jump-0.73</t>
  </si>
  <si>
    <t>Standing Long Jump-0.74</t>
  </si>
  <si>
    <t>Standing Long Jump-0.75</t>
  </si>
  <si>
    <t>Standing Long Jump-0.76</t>
  </si>
  <si>
    <t>Standing Long Jump-0.77</t>
  </si>
  <si>
    <t>Standing Long Jump-0.78</t>
  </si>
  <si>
    <t>Standing Long Jump-0.79</t>
  </si>
  <si>
    <t>Standing Long Jump-0.8</t>
  </si>
  <si>
    <t>Standing Long Jump-0.81</t>
  </si>
  <si>
    <t>Standing Long Jump-0.82</t>
  </si>
  <si>
    <t>Standing Long Jump-0.83</t>
  </si>
  <si>
    <t>Standing Long Jump-0.84</t>
  </si>
  <si>
    <t>Standing Long Jump-0.85</t>
  </si>
  <si>
    <t>Standing Long Jump-0.86</t>
  </si>
  <si>
    <t>Standing Long Jump-0.87</t>
  </si>
  <si>
    <t>Standing Long Jump-0.88</t>
  </si>
  <si>
    <t>Standing Long Jump-0.89</t>
  </si>
  <si>
    <t>Standing Long Jump-0.9</t>
  </si>
  <si>
    <t>Standing Long Jump-0.91</t>
  </si>
  <si>
    <t>Standing Long Jump-0.92</t>
  </si>
  <si>
    <t>Standing Long Jump-0.93</t>
  </si>
  <si>
    <t>Standing Long Jump-0.94</t>
  </si>
  <si>
    <t>Standing Long Jump-0.95</t>
  </si>
  <si>
    <t>Standing Long Jump-0.96</t>
  </si>
  <si>
    <t>Standing Long Jump-0.97</t>
  </si>
  <si>
    <t>Standing Long Jump-0.98</t>
  </si>
  <si>
    <t>Standing Long Jump-0.99</t>
  </si>
  <si>
    <t>Standing Long Jump-1</t>
  </si>
  <si>
    <t>Standing Long Jump-1.01</t>
  </si>
  <si>
    <t>Standing Long Jump-1.02</t>
  </si>
  <si>
    <t>Standing Long Jump-1.03</t>
  </si>
  <si>
    <t>Standing Long Jump-1.04</t>
  </si>
  <si>
    <t>Standing Long Jump-1.05</t>
  </si>
  <si>
    <t>Standing Long Jump-1.06</t>
  </si>
  <si>
    <t>Standing Long Jump-1.07</t>
  </si>
  <si>
    <t>Standing Long Jump-1.08</t>
  </si>
  <si>
    <t>Standing Long Jump-1.09</t>
  </si>
  <si>
    <t>Standing Long Jump-1.1</t>
  </si>
  <si>
    <t>Standing Long Jump-1.11</t>
  </si>
  <si>
    <t>Standing Long Jump-1.12</t>
  </si>
  <si>
    <t>Standing Long Jump-1.13</t>
  </si>
  <si>
    <t>Standing Long Jump-1.14</t>
  </si>
  <si>
    <t>Standing Long Jump-1.15</t>
  </si>
  <si>
    <t>Standing Long Jump-1.16</t>
  </si>
  <si>
    <t>Standing Long Jump-1.17</t>
  </si>
  <si>
    <t>Standing Long Jump-1.18</t>
  </si>
  <si>
    <t>Standing Long Jump-1.19</t>
  </si>
  <si>
    <t>Standing Long Jump-1.2</t>
  </si>
  <si>
    <t>Standing Long Jump-1.21</t>
  </si>
  <si>
    <t>Standing Long Jump-1.22</t>
  </si>
  <si>
    <t>Standing Long Jump-1.23</t>
  </si>
  <si>
    <t>Standing Long Jump-1.24</t>
  </si>
  <si>
    <t>Standing Long Jump-1.25</t>
  </si>
  <si>
    <t>Standing Long Jump-1.26</t>
  </si>
  <si>
    <t>Standing Long Jump-1.27</t>
  </si>
  <si>
    <t>Standing Long Jump-1.28</t>
  </si>
  <si>
    <t>Standing Long Jump-1.29</t>
  </si>
  <si>
    <t>Standing Long Jump-1.3</t>
  </si>
  <si>
    <t>Standing Long Jump-1.31</t>
  </si>
  <si>
    <t>Standing Long Jump-1.32</t>
  </si>
  <si>
    <t>Standing Long Jump-1.33</t>
  </si>
  <si>
    <t>Standing Long Jump-1.34</t>
  </si>
  <si>
    <t>Standing Long Jump-1.35</t>
  </si>
  <si>
    <t>Standing Long Jump-1.36</t>
  </si>
  <si>
    <t>Standing Long Jump-1.37</t>
  </si>
  <si>
    <t>Standing Long Jump-1.38</t>
  </si>
  <si>
    <t>Standing Long Jump-1.39</t>
  </si>
  <si>
    <t>Standing Long Jump-1.4</t>
  </si>
  <si>
    <t>Standing Long Jump-1.41</t>
  </si>
  <si>
    <t>Standing Long Jump-1.42</t>
  </si>
  <si>
    <t>Standing Long Jump-1.43</t>
  </si>
  <si>
    <t>Standing Long Jump-1.44</t>
  </si>
  <si>
    <t>Standing Long Jump-1.45</t>
  </si>
  <si>
    <t>Standing Long Jump-1.46</t>
  </si>
  <si>
    <t>Standing Long Jump-1.47</t>
  </si>
  <si>
    <t>Standing Long Jump-1.48</t>
  </si>
  <si>
    <t>Standing Long Jump-1.49</t>
  </si>
  <si>
    <t>Standing Long Jump-1.5</t>
  </si>
  <si>
    <t>Standing Long Jump-1.51</t>
  </si>
  <si>
    <t>Standing Long Jump-1.52</t>
  </si>
  <si>
    <t>Standing Long Jump-1.53</t>
  </si>
  <si>
    <t>Standing Long Jump-1.54</t>
  </si>
  <si>
    <t>Standing Long Jump-1.55</t>
  </si>
  <si>
    <t>Standing Long Jump-1.56</t>
  </si>
  <si>
    <t>Standing Long Jump-1.57</t>
  </si>
  <si>
    <t>Standing Long Jump-1.58</t>
  </si>
  <si>
    <t>Standing Long Jump-1.59</t>
  </si>
  <si>
    <t>Standing Long Jump-1.6</t>
  </si>
  <si>
    <t>Standing Long Jump-1.61</t>
  </si>
  <si>
    <t>Standing Long Jump-1.62</t>
  </si>
  <si>
    <t>Standing Long Jump-1.63</t>
  </si>
  <si>
    <t>Standing Long Jump-1.64</t>
  </si>
  <si>
    <t>Standing Long Jump-1.65</t>
  </si>
  <si>
    <t>Standing Long Jump-1.66</t>
  </si>
  <si>
    <t>Standing Long Jump-1.67</t>
  </si>
  <si>
    <t>Standing Long Jump-1.68</t>
  </si>
  <si>
    <t>Standing Long Jump-1.69</t>
  </si>
  <si>
    <t>Standing Long Jump-1.7</t>
  </si>
  <si>
    <t>Standing Long Jump-1.71</t>
  </si>
  <si>
    <t>Standing Long Jump-1.72</t>
  </si>
  <si>
    <t>Standing Long Jump-1.73</t>
  </si>
  <si>
    <t>Standing Long Jump-1.74</t>
  </si>
  <si>
    <t>Standing Long Jump-1.75</t>
  </si>
  <si>
    <t>Standing Long Jump-1.76</t>
  </si>
  <si>
    <t>Standing Long Jump-1.77</t>
  </si>
  <si>
    <t>Standing Long Jump-1.78</t>
  </si>
  <si>
    <t>Standing Long Jump-1.79</t>
  </si>
  <si>
    <t>Standing Long Jump-1.8</t>
  </si>
  <si>
    <t>Standing Long Jump-1.81</t>
  </si>
  <si>
    <t>Standing Long Jump-1.82</t>
  </si>
  <si>
    <t>Standing Long Jump-1.83</t>
  </si>
  <si>
    <t>Standing Long Jump-1.84</t>
  </si>
  <si>
    <t>Standing Long Jump-1.85</t>
  </si>
  <si>
    <t>Standing Long Jump-1.86</t>
  </si>
  <si>
    <t>Standing Long Jump-1.87</t>
  </si>
  <si>
    <t>Standing Long Jump-1.88</t>
  </si>
  <si>
    <t>Standing Long Jump-1.89</t>
  </si>
  <si>
    <t>Standing Long Jump-1.9</t>
  </si>
  <si>
    <t>Standing Long Jump-1.91</t>
  </si>
  <si>
    <t>Standing Long Jump-1.92</t>
  </si>
  <si>
    <t>Standing Long Jump-1.93</t>
  </si>
  <si>
    <t>Standing Long Jump-1.94</t>
  </si>
  <si>
    <t>Standing Long Jump-1.95</t>
  </si>
  <si>
    <t>Standing Long Jump-1.96</t>
  </si>
  <si>
    <t>Standing Long Jump-1.97</t>
  </si>
  <si>
    <t>Standing Long Jump-1.98</t>
  </si>
  <si>
    <t>Standing Long Jump-1.99</t>
  </si>
  <si>
    <t>Standing Long Jump-2</t>
  </si>
  <si>
    <t>Standing Long Jump-2.01</t>
  </si>
  <si>
    <t>Standing Long Jump-2.02</t>
  </si>
  <si>
    <t>Standing Long Jump-2.03</t>
  </si>
  <si>
    <t>Standing Long Jump-2.04</t>
  </si>
  <si>
    <t>Standing Long Jump-2.05</t>
  </si>
  <si>
    <t>Standing Long Jump-2.06</t>
  </si>
  <si>
    <t>Standing Long Jump-2.07</t>
  </si>
  <si>
    <t>Standing Long Jump-2.08</t>
  </si>
  <si>
    <t>Standing Long Jump-2.09</t>
  </si>
  <si>
    <t>Standing Long Jump-2.1</t>
  </si>
  <si>
    <t>Standing Long Jump-2.11</t>
  </si>
  <si>
    <t>Standing Long Jump-2.12</t>
  </si>
  <si>
    <t>Standing Long Jump-2.13</t>
  </si>
  <si>
    <t>Standing Long Jump-2.14</t>
  </si>
  <si>
    <t>Standing Long Jump-2.15</t>
  </si>
  <si>
    <t>Standing Long Jump-2.16</t>
  </si>
  <si>
    <t>Standing Long Jump-2.17</t>
  </si>
  <si>
    <t>Standing Long Jump-2.18</t>
  </si>
  <si>
    <t>Standing Long Jump-2.19</t>
  </si>
  <si>
    <t>Standing Long Jump-2.2</t>
  </si>
  <si>
    <t>Standing Long Jump-2.21</t>
  </si>
  <si>
    <t>Standing Long Jump-2.22</t>
  </si>
  <si>
    <t>Standing Long Jump-2.23</t>
  </si>
  <si>
    <t>Standing Long Jump-2.24</t>
  </si>
  <si>
    <t>Standing Long Jump-2.25</t>
  </si>
  <si>
    <t>Standing Long Jump-2.26</t>
  </si>
  <si>
    <t>Standing Long Jump-2.27</t>
  </si>
  <si>
    <t>Standing Long Jump-2.28</t>
  </si>
  <si>
    <t>Standing Long Jump-2.29</t>
  </si>
  <si>
    <t>Standing Long Jump-2.3</t>
  </si>
  <si>
    <t>Standing Long Jump-2.31</t>
  </si>
  <si>
    <t>Standing Long Jump-2.32</t>
  </si>
  <si>
    <t>Standing Long Jump-2.33</t>
  </si>
  <si>
    <t>Standing Long Jump-2.34</t>
  </si>
  <si>
    <t>Standing Long Jump-2.35</t>
  </si>
  <si>
    <t>Standing Long Jump-2.36</t>
  </si>
  <si>
    <t>Standing Long Jump-2.37</t>
  </si>
  <si>
    <t>Standing Long Jump-2.38</t>
  </si>
  <si>
    <t>Standing Long Jump-2.39</t>
  </si>
  <si>
    <t>Standing Long Jump-2.4</t>
  </si>
  <si>
    <t>Standing Long Jump-2.41</t>
  </si>
  <si>
    <t>Standing Long Jump-2.42</t>
  </si>
  <si>
    <t>Standing Long Jump-2.43</t>
  </si>
  <si>
    <t>Standing Long Jump-2.44</t>
  </si>
  <si>
    <t>Standing Long Jump-2.45</t>
  </si>
  <si>
    <t>Standing Long Jump-2.46</t>
  </si>
  <si>
    <t>Standing Long Jump-2.47</t>
  </si>
  <si>
    <t>Standing Long Jump-2.48</t>
  </si>
  <si>
    <t>Standing Long Jump-2.49</t>
  </si>
  <si>
    <t>Standing Long Jump-2.5</t>
  </si>
  <si>
    <t>Standing Long Jump-2.51</t>
  </si>
  <si>
    <t>Standing Long Jump-2.52</t>
  </si>
  <si>
    <t>Standing Long Jump-2.53</t>
  </si>
  <si>
    <t>Standing Long Jump-2.54</t>
  </si>
  <si>
    <t>Standing Long Jump-2.55</t>
  </si>
  <si>
    <t>Standing Long Jump-2.56</t>
  </si>
  <si>
    <t>Standing Long Jump-2.57</t>
  </si>
  <si>
    <t>Standing Long Jump-2.58</t>
  </si>
  <si>
    <t>Standing Long Jump-2.59</t>
  </si>
  <si>
    <t>Standing Long Jump-2.6</t>
  </si>
  <si>
    <t>Standing Long Jump-2.61</t>
  </si>
  <si>
    <t>Standing Long Jump-2.62</t>
  </si>
  <si>
    <t>Standing Long Jump-2.63</t>
  </si>
  <si>
    <t>Standing Long Jump-2.64</t>
  </si>
  <si>
    <t>Standing Long Jump-2.65</t>
  </si>
  <si>
    <t>Standing Long Jump-2.66</t>
  </si>
  <si>
    <t>Standing Long Jump-2.67</t>
  </si>
  <si>
    <t>Standing Long Jump-2.68</t>
  </si>
  <si>
    <t>Standing Long Jump-2.69</t>
  </si>
  <si>
    <t>Standing Long Jump-2.7</t>
  </si>
  <si>
    <t>Standing Long Jump-2.71</t>
  </si>
  <si>
    <t>Standing Long Jump-2.72</t>
  </si>
  <si>
    <t>Standing Long Jump-2.73</t>
  </si>
  <si>
    <t>Standing Long Jump-2.74</t>
  </si>
  <si>
    <t>Standing Long Jump-2.75</t>
  </si>
  <si>
    <t>Standing Long Jump-2.76</t>
  </si>
  <si>
    <t>Standing Long Jump-2.77</t>
  </si>
  <si>
    <t>Standing Long Jump-2.78</t>
  </si>
  <si>
    <t>Standing Long Jump-2.79</t>
  </si>
  <si>
    <t>Standing Long Jump-2.8</t>
  </si>
  <si>
    <t>Standing Long Jump-2.81</t>
  </si>
  <si>
    <t>Standing Long Jump-2.82</t>
  </si>
  <si>
    <t>Standing Long Jump-2.83</t>
  </si>
  <si>
    <t>Standing Long Jump-2.84</t>
  </si>
  <si>
    <t>Standing Long Jump-2.85</t>
  </si>
  <si>
    <t>Standing Long Jump-2.86</t>
  </si>
  <si>
    <t>Standing Long Jump-2.87</t>
  </si>
  <si>
    <t>Standing Long Jump-2.88</t>
  </si>
  <si>
    <t>Standing Long Jump-2.89</t>
  </si>
  <si>
    <t>Standing Long Jump-2.90</t>
  </si>
  <si>
    <t>Standing Long Jump-2.91</t>
  </si>
  <si>
    <t>Standing Long Jump-2.92</t>
  </si>
  <si>
    <t>Standing Long Jump-2.93</t>
  </si>
  <si>
    <t>Standing Long Jump-2.94</t>
  </si>
  <si>
    <t>Standing Long Jump-2.95</t>
  </si>
  <si>
    <t>Standing Long Jump-2.96</t>
  </si>
  <si>
    <t>Standing Long Jump-2.97</t>
  </si>
  <si>
    <t>Standing Long Jump-2.98</t>
  </si>
  <si>
    <t>Standing Long Jump-2.99</t>
  </si>
  <si>
    <t>Standing Long Jump-3.00</t>
  </si>
  <si>
    <t>Speed Bounce-1</t>
  </si>
  <si>
    <t>Speed Bounce-2</t>
  </si>
  <si>
    <t>Speed Bounce-3</t>
  </si>
  <si>
    <t>Speed Bounce-4</t>
  </si>
  <si>
    <t>Speed Bounce-5</t>
  </si>
  <si>
    <t>Speed Bounce-6</t>
  </si>
  <si>
    <t>Speed Bounce-7</t>
  </si>
  <si>
    <t>Speed Bounce-8</t>
  </si>
  <si>
    <t>Speed Bounce-9</t>
  </si>
  <si>
    <t>Speed Bounce-10</t>
  </si>
  <si>
    <t>Speed Bounce-11</t>
  </si>
  <si>
    <t>Speed Bounce-12</t>
  </si>
  <si>
    <t>Speed Bounce-13</t>
  </si>
  <si>
    <t>Speed Bounce-14</t>
  </si>
  <si>
    <t>Speed Bounce-15</t>
  </si>
  <si>
    <t>Speed Bounce-16</t>
  </si>
  <si>
    <t>Speed Bounce-17</t>
  </si>
  <si>
    <t>Speed Bounce-18</t>
  </si>
  <si>
    <t>Speed Bounce-19</t>
  </si>
  <si>
    <t>Speed Bounce-20</t>
  </si>
  <si>
    <t>Speed Bounce-21</t>
  </si>
  <si>
    <t>Speed Bounce-22</t>
  </si>
  <si>
    <t>Speed Bounce-23</t>
  </si>
  <si>
    <t>Speed Bounce-24</t>
  </si>
  <si>
    <t>Speed Bounce-25</t>
  </si>
  <si>
    <t>Speed Bounce-26</t>
  </si>
  <si>
    <t>Speed Bounce-27</t>
  </si>
  <si>
    <t>Speed Bounce-28</t>
  </si>
  <si>
    <t>Speed Bounce-29</t>
  </si>
  <si>
    <t>Speed Bounce-30</t>
  </si>
  <si>
    <t>Speed Bounce-31</t>
  </si>
  <si>
    <t>Speed Bounce-32</t>
  </si>
  <si>
    <t>Speed Bounce-33</t>
  </si>
  <si>
    <t>Speed Bounce-34</t>
  </si>
  <si>
    <t>Speed Bounce-35</t>
  </si>
  <si>
    <t>Speed Bounce-36</t>
  </si>
  <si>
    <t>Speed Bounce-37</t>
  </si>
  <si>
    <t>Speed Bounce-38</t>
  </si>
  <si>
    <t>Speed Bounce-39</t>
  </si>
  <si>
    <t>Speed Bounce-40</t>
  </si>
  <si>
    <t>Speed Bounce-41</t>
  </si>
  <si>
    <t>Speed Bounce-42</t>
  </si>
  <si>
    <t>Speed Bounce-43</t>
  </si>
  <si>
    <t>Speed Bounce-44</t>
  </si>
  <si>
    <t>Speed Bounce-45</t>
  </si>
  <si>
    <t>Speed Bounce-46</t>
  </si>
  <si>
    <t>Speed Bounce-47</t>
  </si>
  <si>
    <t>Speed Bounce-48</t>
  </si>
  <si>
    <t>Speed Bounce-49</t>
  </si>
  <si>
    <t>Speed Bounce-50</t>
  </si>
  <si>
    <t>Speed Bounce-51</t>
  </si>
  <si>
    <t>Speed Bounce-52</t>
  </si>
  <si>
    <t>Speed Bounce-53</t>
  </si>
  <si>
    <t>Speed Bounce-54</t>
  </si>
  <si>
    <t>Speed Bounce-55</t>
  </si>
  <si>
    <t>Speed Bounce-56</t>
  </si>
  <si>
    <t>Speed Bounce-57</t>
  </si>
  <si>
    <t>Speed Bounce-58</t>
  </si>
  <si>
    <t>Speed Bounce-59</t>
  </si>
  <si>
    <t>Speed Bounce-60</t>
  </si>
  <si>
    <t>Speed Bounce-61</t>
  </si>
  <si>
    <t>Speed Bounce-62</t>
  </si>
  <si>
    <t>Speed Bounce-63</t>
  </si>
  <si>
    <t>Speed Bounce-64</t>
  </si>
  <si>
    <t>Speed Bounce-65</t>
  </si>
  <si>
    <t>Speed Bounce-66</t>
  </si>
  <si>
    <t>Speed Bounce-67</t>
  </si>
  <si>
    <t>Speed Bounce-68</t>
  </si>
  <si>
    <t>Speed Bounce-69</t>
  </si>
  <si>
    <t>Speed Bounce-70</t>
  </si>
  <si>
    <t>Speed Bounce-71</t>
  </si>
  <si>
    <t>Speed Bounce-72</t>
  </si>
  <si>
    <t>Speed Bounce-73</t>
  </si>
  <si>
    <t>Speed Bounce-74</t>
  </si>
  <si>
    <t>Speed Bounce-75</t>
  </si>
  <si>
    <t>Speed Bounce-76</t>
  </si>
  <si>
    <t>Speed Bounce-77</t>
  </si>
  <si>
    <t>Speed Bounce-78</t>
  </si>
  <si>
    <t>Speed Bounce-79</t>
  </si>
  <si>
    <t>Speed Bounce-80</t>
  </si>
  <si>
    <t>Target Throw-1</t>
  </si>
  <si>
    <t>Target Throw-2</t>
  </si>
  <si>
    <t>Target Throw-3</t>
  </si>
  <si>
    <t>Target Throw-4</t>
  </si>
  <si>
    <t>Target Throw-5</t>
  </si>
  <si>
    <t>Target Throw-6</t>
  </si>
  <si>
    <t>Target Throw-7</t>
  </si>
  <si>
    <t>Target Throw-8</t>
  </si>
  <si>
    <t>Target Throw-9</t>
  </si>
  <si>
    <t>Target Throw-10</t>
  </si>
  <si>
    <t>Target Throw-11</t>
  </si>
  <si>
    <t>Target Throw-12</t>
  </si>
  <si>
    <t>Target Throw-13</t>
  </si>
  <si>
    <t>Target Throw-14</t>
  </si>
  <si>
    <t>Target Throw-15</t>
  </si>
  <si>
    <t>Target Throw-16</t>
  </si>
  <si>
    <t>Target Throw-17</t>
  </si>
  <si>
    <t>Target Throw-18</t>
  </si>
  <si>
    <t>Target Throw-19</t>
  </si>
  <si>
    <t>Target Throw-20</t>
  </si>
  <si>
    <t>Target Throw-21</t>
  </si>
  <si>
    <t>Target Throw-22</t>
  </si>
  <si>
    <t>Target Throw-23</t>
  </si>
  <si>
    <t>Target Throw-24</t>
  </si>
  <si>
    <t>Hi-Stepper-10.1</t>
  </si>
  <si>
    <t>Hi-Stepper-10.2</t>
  </si>
  <si>
    <t>Hi-Stepper-10.3</t>
  </si>
  <si>
    <t>Hi-Stepper-10.4</t>
  </si>
  <si>
    <t>Hi-Stepper-10.5</t>
  </si>
  <si>
    <t>Hi-Stepper-10.6</t>
  </si>
  <si>
    <t>Hi-Stepper-10.7</t>
  </si>
  <si>
    <t>Hi-Stepper-10.8</t>
  </si>
  <si>
    <t>Hi-Stepper-10.9</t>
  </si>
  <si>
    <t>Hi-Stepper-11</t>
  </si>
  <si>
    <t>Hi-Stepper-11.1</t>
  </si>
  <si>
    <t>Hi-Stepper-11.2</t>
  </si>
  <si>
    <t>Hi-Stepper-11.3</t>
  </si>
  <si>
    <t>Hi-Stepper-11.4</t>
  </si>
  <si>
    <t>Hi-Stepper-11.5</t>
  </si>
  <si>
    <t>Hi-Stepper-11.6</t>
  </si>
  <si>
    <t>Hi-Stepper-11.7</t>
  </si>
  <si>
    <t>Hi-Stepper-11.8</t>
  </si>
  <si>
    <t>Hi-Stepper-11.9</t>
  </si>
  <si>
    <t>Hi-Stepper-12</t>
  </si>
  <si>
    <t>Hi-Stepper-12.1</t>
  </si>
  <si>
    <t>Hi-Stepper-12.2</t>
  </si>
  <si>
    <t>Hi-Stepper-12.3</t>
  </si>
  <si>
    <t>Hi-Stepper-12.4</t>
  </si>
  <si>
    <t>Hi-Stepper-12.5</t>
  </si>
  <si>
    <t>Hi-Stepper-12.6</t>
  </si>
  <si>
    <t>Hi-Stepper-12.7</t>
  </si>
  <si>
    <t>Hi-Stepper-12.8</t>
  </si>
  <si>
    <t>Hi-Stepper-12.9</t>
  </si>
  <si>
    <t>Hi-Stepper-13</t>
  </si>
  <si>
    <t>Hi-Stepper-13.1</t>
  </si>
  <si>
    <t>Hi-Stepper-13.2</t>
  </si>
  <si>
    <t>Hi-Stepper-13.3</t>
  </si>
  <si>
    <t>Hi-Stepper-13.4</t>
  </si>
  <si>
    <t>Hi-Stepper-13.5</t>
  </si>
  <si>
    <t>Hi-Stepper-13.6</t>
  </si>
  <si>
    <t>Hi-Stepper-13.7</t>
  </si>
  <si>
    <t>Hi-Stepper-13.8</t>
  </si>
  <si>
    <t>Hi-Stepper-13.9</t>
  </si>
  <si>
    <t>Hi-Stepper-14</t>
  </si>
  <si>
    <t>Hi-Stepper-14.1</t>
  </si>
  <si>
    <t>Hi-Stepper-14.2</t>
  </si>
  <si>
    <t>Hi-Stepper-14.3</t>
  </si>
  <si>
    <t>Hi-Stepper-14.4</t>
  </si>
  <si>
    <t>Hi-Stepper-14.5</t>
  </si>
  <si>
    <t>Hi-Stepper-14.6</t>
  </si>
  <si>
    <t>Hi-Stepper-14.7</t>
  </si>
  <si>
    <t>Hi-Stepper-14.8</t>
  </si>
  <si>
    <t>Hi-Stepper-14.9</t>
  </si>
  <si>
    <t>Hi-Stepper-15</t>
  </si>
  <si>
    <t>Hi-Stepper-15.1</t>
  </si>
  <si>
    <t>Hi-Stepper-15.2</t>
  </si>
  <si>
    <t>Hi-Stepper-15.3</t>
  </si>
  <si>
    <t>Hi-Stepper-15.4</t>
  </si>
  <si>
    <t>Hi-Stepper-15.5</t>
  </si>
  <si>
    <t>Hi-Stepper-15.6</t>
  </si>
  <si>
    <t>Hi-Stepper-15.7</t>
  </si>
  <si>
    <t>Hi-Stepper-15.8</t>
  </si>
  <si>
    <t>Hi-Stepper-15.9</t>
  </si>
  <si>
    <t>Hi-Stepper-16</t>
  </si>
  <si>
    <t>Hi-Stepper-16.1</t>
  </si>
  <si>
    <t>Hi-Stepper-16.2</t>
  </si>
  <si>
    <t>Hi-Stepper-16.3</t>
  </si>
  <si>
    <t>Hi-Stepper-16.4</t>
  </si>
  <si>
    <t>Hi-Stepper-16.5</t>
  </si>
  <si>
    <t>Hi-Stepper-16.6</t>
  </si>
  <si>
    <t>Hi-Stepper-16.7</t>
  </si>
  <si>
    <t>Hi-Stepper-16.8</t>
  </si>
  <si>
    <t>Hi-Stepper-16.9</t>
  </si>
  <si>
    <t>Hi-Stepper-17</t>
  </si>
  <si>
    <t>Hi-Stepper-17.1</t>
  </si>
  <si>
    <t>Hi-Stepper-17.2</t>
  </si>
  <si>
    <t>Hi-Stepper-17.3</t>
  </si>
  <si>
    <t>Hi-Stepper-17.4</t>
  </si>
  <si>
    <t>Hi-Stepper-17.5</t>
  </si>
  <si>
    <t>Hi-Stepper-17.6</t>
  </si>
  <si>
    <t>Hi-Stepper-17.7</t>
  </si>
  <si>
    <t>Hi-Stepper-17.8</t>
  </si>
  <si>
    <t>Hi-Stepper-17.9</t>
  </si>
  <si>
    <t>Hi-Stepper-18</t>
  </si>
  <si>
    <t>Hi-Stepper-18.1</t>
  </si>
  <si>
    <t>Hi-Stepper-18.2</t>
  </si>
  <si>
    <t>Hi-Stepper-18.3</t>
  </si>
  <si>
    <t>Hi-Stepper-18.4</t>
  </si>
  <si>
    <t>Hi-Stepper-18.5</t>
  </si>
  <si>
    <t>Hi-Stepper-18.6</t>
  </si>
  <si>
    <t>Hi-Stepper-18.7</t>
  </si>
  <si>
    <t>Hi-Stepper-18.8</t>
  </si>
  <si>
    <t>Hi-Stepper-18.9</t>
  </si>
  <si>
    <t>Hi-Stepper-19</t>
  </si>
  <si>
    <t>Hi-Stepper-19.1</t>
  </si>
  <si>
    <t>Hi-Stepper-19.2</t>
  </si>
  <si>
    <t>Hi-Stepper-19.3</t>
  </si>
  <si>
    <t>Hi-Stepper-19.4</t>
  </si>
  <si>
    <t>Hi-Stepper-19.5</t>
  </si>
  <si>
    <t>Hi-Stepper-19.6</t>
  </si>
  <si>
    <t>Hi-Stepper-19.7</t>
  </si>
  <si>
    <t>Hi-Stepper-19.8</t>
  </si>
  <si>
    <t>Hi-Stepper-19.9</t>
  </si>
  <si>
    <t>Hi-Stepper-20</t>
  </si>
  <si>
    <t>Hi-Stepper-20.1</t>
  </si>
  <si>
    <t>Hi-Stepper-20.2</t>
  </si>
  <si>
    <t>Hi-Stepper-20.3</t>
  </si>
  <si>
    <t>Hi-Stepper-20.4</t>
  </si>
  <si>
    <t>Hi-Stepper-20.5</t>
  </si>
  <si>
    <t>Hi-Stepper-20.6</t>
  </si>
  <si>
    <t>Hi-Stepper-20.7</t>
  </si>
  <si>
    <t>Hi-Stepper-20.8</t>
  </si>
  <si>
    <t>Hi-Stepper-20.9</t>
  </si>
  <si>
    <t>Hi-Stepper-21</t>
  </si>
  <si>
    <t>Hi-Stepper-21.1</t>
  </si>
  <si>
    <t>Hi-Stepper-21.2</t>
  </si>
  <si>
    <t>Hi-Stepper-21.3</t>
  </si>
  <si>
    <t>Hi-Stepper-21.4</t>
  </si>
  <si>
    <t>Hi-Stepper-21.5</t>
  </si>
  <si>
    <t>Hi-Stepper-21.6</t>
  </si>
  <si>
    <t>Hi-Stepper-21.7</t>
  </si>
  <si>
    <t>Hi-Stepper-21.8</t>
  </si>
  <si>
    <t>Hi-Stepper-21.9</t>
  </si>
  <si>
    <t>Hi-Stepper-22</t>
  </si>
  <si>
    <t>Hi-Stepper-22.1</t>
  </si>
  <si>
    <t>Hi-Stepper-22.2</t>
  </si>
  <si>
    <t>Hi-Stepper-22.3</t>
  </si>
  <si>
    <t>Hi-Stepper-22.4</t>
  </si>
  <si>
    <t>Hi-Stepper-22.5</t>
  </si>
  <si>
    <t>Hi-Stepper-22.6</t>
  </si>
  <si>
    <t>Hi-Stepper-22.7</t>
  </si>
  <si>
    <t>Hi-Stepper-22.8</t>
  </si>
  <si>
    <t>Hi-Stepper-22.9</t>
  </si>
  <si>
    <t>Hi-Stepper-23</t>
  </si>
  <si>
    <t>Hi-Stepper-23.1</t>
  </si>
  <si>
    <t>Hi-Stepper-23.2</t>
  </si>
  <si>
    <t>Hi-Stepper-23.3</t>
  </si>
  <si>
    <t>Hi-Stepper-23.4</t>
  </si>
  <si>
    <t>Hi-Stepper-23.5</t>
  </si>
  <si>
    <t>Hi-Stepper-23.6</t>
  </si>
  <si>
    <t>Hi-Stepper-23.7</t>
  </si>
  <si>
    <t>Hi-Stepper-23.8</t>
  </si>
  <si>
    <t>Hi-Stepper-23.9</t>
  </si>
  <si>
    <t>Hi-Stepper-24</t>
  </si>
  <si>
    <t>Hi-Stepper-24.1</t>
  </si>
  <si>
    <t>Hi-Stepper-24.2</t>
  </si>
  <si>
    <t>Hi-Stepper-24.3</t>
  </si>
  <si>
    <t>Hi-Stepper-24.4</t>
  </si>
  <si>
    <t>Hi-Stepper-24.5</t>
  </si>
  <si>
    <t>Hi-Stepper-24.6</t>
  </si>
  <si>
    <t>Hi-Stepper-24.7</t>
  </si>
  <si>
    <t>Hi-Stepper-24.8</t>
  </si>
  <si>
    <t>Hi-Stepper-24.9</t>
  </si>
  <si>
    <t>Hi-Stepper-25</t>
  </si>
  <si>
    <t>Hi-Stepper-25.1</t>
  </si>
  <si>
    <t>Hi-Stepper-25.2</t>
  </si>
  <si>
    <t>Hi-Stepper-25.3</t>
  </si>
  <si>
    <t>Hi-Stepper-25.4</t>
  </si>
  <si>
    <t>Hi-Stepper-25.5</t>
  </si>
  <si>
    <t>Hi-Stepper-25.6</t>
  </si>
  <si>
    <t>Hi-Stepper-25.7</t>
  </si>
  <si>
    <t>Hi-Stepper-25.8</t>
  </si>
  <si>
    <t>Hi-Stepper-25.9</t>
  </si>
  <si>
    <t>Hi-Stepper-26</t>
  </si>
  <si>
    <t>Hi-Stepper-26.1</t>
  </si>
  <si>
    <t>Hi-Stepper-26.2</t>
  </si>
  <si>
    <t>Hi-Stepper-26.3</t>
  </si>
  <si>
    <t>Hi-Stepper-26.4</t>
  </si>
  <si>
    <t>Hi-Stepper-26.5</t>
  </si>
  <si>
    <t>Hi-Stepper-26.6</t>
  </si>
  <si>
    <t>Hi-Stepper-26.7</t>
  </si>
  <si>
    <t>Hi-Stepper-26.8</t>
  </si>
  <si>
    <t>Hi-Stepper-26.9</t>
  </si>
  <si>
    <t>Hi-Stepper-27</t>
  </si>
  <si>
    <t>Hi-Stepper-27.1</t>
  </si>
  <si>
    <t>Hi-Stepper-27.2</t>
  </si>
  <si>
    <t>Hi-Stepper-27.3</t>
  </si>
  <si>
    <t>Hi-Stepper-27.4</t>
  </si>
  <si>
    <t>Hi-Stepper-27.5</t>
  </si>
  <si>
    <t>Hi-Stepper-27.6</t>
  </si>
  <si>
    <t>Hi-Stepper-27.7</t>
  </si>
  <si>
    <t>Hi-Stepper-27.8</t>
  </si>
  <si>
    <t>Hi-Stepper-27.9</t>
  </si>
  <si>
    <t>Hi-Stepper-28</t>
  </si>
  <si>
    <t>Hi-Stepper-28.1</t>
  </si>
  <si>
    <t>Hi-Stepper-28.2</t>
  </si>
  <si>
    <t>Hi-Stepper-28.3</t>
  </si>
  <si>
    <t>Hi-Stepper-28.4</t>
  </si>
  <si>
    <t>Hi-Stepper-28.5</t>
  </si>
  <si>
    <t>Hi-Stepper-28.6</t>
  </si>
  <si>
    <t>Hi-Stepper-28.7</t>
  </si>
  <si>
    <t>Hi-Stepper-28.8</t>
  </si>
  <si>
    <t>Hi-Stepper-28.9</t>
  </si>
  <si>
    <t>Hi-Stepper-29</t>
  </si>
  <si>
    <t>Hi-Stepper-29.1</t>
  </si>
  <si>
    <t>Hi-Stepper-29.2</t>
  </si>
  <si>
    <t>Hi-Stepper-29.3</t>
  </si>
  <si>
    <t>Hi-Stepper-29.4</t>
  </si>
  <si>
    <t>Hi-Stepper-29.5</t>
  </si>
  <si>
    <t>Hi-Stepper-29.6</t>
  </si>
  <si>
    <t>Hi-Stepper-29.7</t>
  </si>
  <si>
    <t>Hi-Stepper-29.8</t>
  </si>
  <si>
    <t>Hi-Stepper-29.9</t>
  </si>
  <si>
    <t>Hi-Stepper-30</t>
  </si>
  <si>
    <t>Hi-Stepper-30.1</t>
  </si>
  <si>
    <t>Hi-Stepper-30.2</t>
  </si>
  <si>
    <t>Hi-Stepper-30.3</t>
  </si>
  <si>
    <t>Hi-Stepper-30.4</t>
  </si>
  <si>
    <t>Hi-Stepper-30.5</t>
  </si>
  <si>
    <t>Hi-Stepper-30.6</t>
  </si>
  <si>
    <t>Hi-Stepper-30.7</t>
  </si>
  <si>
    <t>Hi-Stepper-30.8</t>
  </si>
  <si>
    <t>Hi-Stepper-30.9</t>
  </si>
  <si>
    <t>Hi-Stepper-31</t>
  </si>
  <si>
    <t>Hi-Stepper-31.1</t>
  </si>
  <si>
    <t>Hi-Stepper-31.2</t>
  </si>
  <si>
    <t>Hi-Stepper-31.3</t>
  </si>
  <si>
    <t>Hi-Stepper-31.4</t>
  </si>
  <si>
    <t>Hi-Stepper-31.5</t>
  </si>
  <si>
    <t>Hi-Stepper-31.6</t>
  </si>
  <si>
    <t>Hi-Stepper-31.7</t>
  </si>
  <si>
    <t>Hi-Stepper-31.8</t>
  </si>
  <si>
    <t>Hi-Stepper-31.9</t>
  </si>
  <si>
    <t>Hi-Stepper-32</t>
  </si>
  <si>
    <t>Hi-Stepper-32.1</t>
  </si>
  <si>
    <t>Hi-Stepper-32.2</t>
  </si>
  <si>
    <t>Hi-Stepper-32.3</t>
  </si>
  <si>
    <t>Hi-Stepper-32.4</t>
  </si>
  <si>
    <t>Hi-Stepper-32.5</t>
  </si>
  <si>
    <t>Hi-Stepper-32.6</t>
  </si>
  <si>
    <t>Hi-Stepper-32.7</t>
  </si>
  <si>
    <t>Hi-Stepper-32.8</t>
  </si>
  <si>
    <t>Hi-Stepper-32.9</t>
  </si>
  <si>
    <t>Hi-Stepper-33</t>
  </si>
  <si>
    <t>Hi-Stepper-33.1</t>
  </si>
  <si>
    <t>Hi-Stepper-33.2</t>
  </si>
  <si>
    <t>Hi-Stepper-33.3</t>
  </si>
  <si>
    <t>Hi-Stepper-33.4</t>
  </si>
  <si>
    <t>Hi-Stepper-33.5</t>
  </si>
  <si>
    <t>Hi-Stepper-33.6</t>
  </si>
  <si>
    <t>Hi-Stepper-33.7</t>
  </si>
  <si>
    <t>Hi-Stepper-33.8</t>
  </si>
  <si>
    <t>Hi-Stepper-33.9</t>
  </si>
  <si>
    <t>Hi-Stepper-34</t>
  </si>
  <si>
    <t>Hi-Stepper-34.1</t>
  </si>
  <si>
    <t>Hi-Stepper-34.2</t>
  </si>
  <si>
    <t>Hi-Stepper-34.3</t>
  </si>
  <si>
    <t>Hi-Stepper-34.4</t>
  </si>
  <si>
    <t>Hi-Stepper-34.5</t>
  </si>
  <si>
    <t>Hi-Stepper-34.6</t>
  </si>
  <si>
    <t>Hi-Stepper-34.7</t>
  </si>
  <si>
    <t>Hi-Stepper-34.8</t>
  </si>
  <si>
    <t>Hi-Stepper-34.9</t>
  </si>
  <si>
    <t>Hi-Stepper-35</t>
  </si>
  <si>
    <t>Hi-Stepper-35.1</t>
  </si>
  <si>
    <t>Hi-Stepper-35.2</t>
  </si>
  <si>
    <t>Hi-Stepper-35.3</t>
  </si>
  <si>
    <t>Hi-Stepper-35.4</t>
  </si>
  <si>
    <t>Hi-Stepper-35.5</t>
  </si>
  <si>
    <t>Hi-Stepper-35.6</t>
  </si>
  <si>
    <t>Hi-Stepper-35.7</t>
  </si>
  <si>
    <t>Hi-Stepper-35.8</t>
  </si>
  <si>
    <t>Hi-Stepper-35.9</t>
  </si>
  <si>
    <t>Hi-Stepper-36</t>
  </si>
  <si>
    <t>Hi-Stepper-36.1</t>
  </si>
  <si>
    <t>Hi-Stepper-36.2</t>
  </si>
  <si>
    <t>Hi-Stepper-36.3</t>
  </si>
  <si>
    <t>Hi-Stepper-36.4</t>
  </si>
  <si>
    <t>Hi-Stepper-36.5</t>
  </si>
  <si>
    <t>Hi-Stepper-36.6</t>
  </si>
  <si>
    <t>Hi-Stepper-36.7</t>
  </si>
  <si>
    <t>Hi-Stepper-36.8</t>
  </si>
  <si>
    <t>Hi-Stepper-36.9</t>
  </si>
  <si>
    <t>Hi-Stepper-37</t>
  </si>
  <si>
    <t>Hi-Stepper-37.1</t>
  </si>
  <si>
    <t>Hi-Stepper-37.2</t>
  </si>
  <si>
    <t>Hi-Stepper-37.3</t>
  </si>
  <si>
    <t>Hi-Stepper-37.4</t>
  </si>
  <si>
    <t>Hi-Stepper-37.5</t>
  </si>
  <si>
    <t>Hi-Stepper-37.6</t>
  </si>
  <si>
    <t>Hi-Stepper-37.7</t>
  </si>
  <si>
    <t>Hi-Stepper-37.8</t>
  </si>
  <si>
    <t>Hi-Stepper-37.9</t>
  </si>
  <si>
    <t>Hi-Stepper-38</t>
  </si>
  <si>
    <t>Hi-Stepper-38.1</t>
  </si>
  <si>
    <t>Hi-Stepper-38.2</t>
  </si>
  <si>
    <t>Hi-Stepper-38.3</t>
  </si>
  <si>
    <t>Hi-Stepper-38.4</t>
  </si>
  <si>
    <t>Hi-Stepper-38.5</t>
  </si>
  <si>
    <t>Hi-Stepper-38.6</t>
  </si>
  <si>
    <t>Hi-Stepper-38.7</t>
  </si>
  <si>
    <t>Hi-Stepper-38.8</t>
  </si>
  <si>
    <t>Hi-Stepper-38.9</t>
  </si>
  <si>
    <t>Hi-Stepper-39</t>
  </si>
  <si>
    <t>Hi-Stepper-39.1</t>
  </si>
  <si>
    <t>Hi-Stepper-39.2</t>
  </si>
  <si>
    <t>Hi-Stepper-39.3</t>
  </si>
  <si>
    <t>Hi-Stepper-39.4</t>
  </si>
  <si>
    <t>Hi-Stepper-39.5</t>
  </si>
  <si>
    <t>Hi-Stepper-39.6</t>
  </si>
  <si>
    <t>Hi-Stepper-39.7</t>
  </si>
  <si>
    <t>Hi-Stepper-39.8</t>
  </si>
  <si>
    <t>Hi-Stepper-39.9</t>
  </si>
  <si>
    <t>Hi-Stepper-40</t>
  </si>
  <si>
    <t>Hi-Stepper-40.1</t>
  </si>
  <si>
    <t>Hi-Stepper-40.2</t>
  </si>
  <si>
    <t>Hi-Stepper-40.3</t>
  </si>
  <si>
    <t>Hi-Stepper-40.4</t>
  </si>
  <si>
    <t>Hi-Stepper-40.5</t>
  </si>
  <si>
    <t>Hi-Stepper-40.6</t>
  </si>
  <si>
    <t>Hi-Stepper-40.7</t>
  </si>
  <si>
    <t>Hi-Stepper-40.8</t>
  </si>
  <si>
    <t>Hi-Stepper-40.9</t>
  </si>
  <si>
    <t>Hi-Stepper-41</t>
  </si>
  <si>
    <t>Hi-Stepper-41.1</t>
  </si>
  <si>
    <t>Hi-Stepper-41.2</t>
  </si>
  <si>
    <t>Hi-Stepper-41.3</t>
  </si>
  <si>
    <t>Hi-Stepper-41.4</t>
  </si>
  <si>
    <t>Hi-Stepper-41.5</t>
  </si>
  <si>
    <t>Hi-Stepper-41.6</t>
  </si>
  <si>
    <t>Hi-Stepper-41.7</t>
  </si>
  <si>
    <t>Hi-Stepper-41.8</t>
  </si>
  <si>
    <t>Hi-Stepper-41.9</t>
  </si>
  <si>
    <t>Hi-Stepper-42</t>
  </si>
  <si>
    <t>Hi-Stepper-42.1</t>
  </si>
  <si>
    <t>Hi-Stepper-42.2</t>
  </si>
  <si>
    <t>Hi-Stepper-42.3</t>
  </si>
  <si>
    <t>Hi-Stepper-42.4</t>
  </si>
  <si>
    <t>Hi-Stepper-42.5</t>
  </si>
  <si>
    <t>Hi-Stepper-42.6</t>
  </si>
  <si>
    <t>Hi-Stepper-42.7</t>
  </si>
  <si>
    <t>Hi-Stepper-42.8</t>
  </si>
  <si>
    <t>Hi-Stepper-42.9</t>
  </si>
  <si>
    <t>Hi-Stepper-43</t>
  </si>
  <si>
    <t>Hi-Stepper-43.1</t>
  </si>
  <si>
    <t>Hi-Stepper-43.2</t>
  </si>
  <si>
    <t>Hi-Stepper-43.3</t>
  </si>
  <si>
    <t>Hi-Stepper-43.4</t>
  </si>
  <si>
    <t>Hi-Stepper-43.5</t>
  </si>
  <si>
    <t>Hi-Stepper-43.6</t>
  </si>
  <si>
    <t>Hi-Stepper-43.7</t>
  </si>
  <si>
    <t>Hi-Stepper-43.8</t>
  </si>
  <si>
    <t>Hi-Stepper-43.9</t>
  </si>
  <si>
    <t>Hi-Stepper-44</t>
  </si>
  <si>
    <t>Hi-Stepper-44.1</t>
  </si>
  <si>
    <t>Hi-Stepper-44.2</t>
  </si>
  <si>
    <t>Hi-Stepper-44.3</t>
  </si>
  <si>
    <t>Hi-Stepper-44.4</t>
  </si>
  <si>
    <t>Hi-Stepper-44.5</t>
  </si>
  <si>
    <t>Hi-Stepper-44.6</t>
  </si>
  <si>
    <t>Hi-Stepper-44.7</t>
  </si>
  <si>
    <t>Hi-Stepper-44.8</t>
  </si>
  <si>
    <t>Hi-Stepper-44.9</t>
  </si>
  <si>
    <t>Hi-Stepper-45</t>
  </si>
  <si>
    <t>Hi-Stepper-45.1</t>
  </si>
  <si>
    <t>Hi-Stepper-45.2</t>
  </si>
  <si>
    <t>Hi-Stepper-45.3</t>
  </si>
  <si>
    <t>Hi-Stepper-45.4</t>
  </si>
  <si>
    <t>Hi-Stepper-45.5</t>
  </si>
  <si>
    <t>Hi-Stepper-45.6</t>
  </si>
  <si>
    <t>Hi-Stepper-45.7</t>
  </si>
  <si>
    <t>Hi-Stepper-45.8</t>
  </si>
  <si>
    <t>Hi-Stepper-45.9</t>
  </si>
  <si>
    <t>Hi-Stepper-46</t>
  </si>
  <si>
    <t>Hi-Stepper-46.1</t>
  </si>
  <si>
    <t>Hi-Stepper-46.2</t>
  </si>
  <si>
    <t>Hi-Stepper-46.3</t>
  </si>
  <si>
    <t>Hi-Stepper-46.4</t>
  </si>
  <si>
    <t>Hi-Stepper-46.5</t>
  </si>
  <si>
    <t>Hi-Stepper-46.6</t>
  </si>
  <si>
    <t>Hi-Stepper-46.7</t>
  </si>
  <si>
    <t>Hi-Stepper-46.8</t>
  </si>
  <si>
    <t>Hi-Stepper-46.9</t>
  </si>
  <si>
    <t>Hi-Stepper-47</t>
  </si>
  <si>
    <t>Hi-Stepper-47.1</t>
  </si>
  <si>
    <t>Hi-Stepper-47.2</t>
  </si>
  <si>
    <t>Hi-Stepper-47.3</t>
  </si>
  <si>
    <t>Hi-Stepper-47.4</t>
  </si>
  <si>
    <t>Hi-Stepper-47.5</t>
  </si>
  <si>
    <t>Hi-Stepper-47.6</t>
  </si>
  <si>
    <t>Hi-Stepper-47.7</t>
  </si>
  <si>
    <t>Hi-Stepper-47.8</t>
  </si>
  <si>
    <t>Hi-Stepper-47.9</t>
  </si>
  <si>
    <t>Hi-Stepper-48</t>
  </si>
  <si>
    <t>Hi-Stepper-48.1</t>
  </si>
  <si>
    <t>Hi-Stepper-48.2</t>
  </si>
  <si>
    <t>Hi-Stepper-48.3</t>
  </si>
  <si>
    <t>Hi-Stepper-48.4</t>
  </si>
  <si>
    <t>Hi-Stepper-48.5</t>
  </si>
  <si>
    <t>Hi-Stepper-48.6</t>
  </si>
  <si>
    <t>Hi-Stepper-48.7</t>
  </si>
  <si>
    <t>Hi-Stepper-48.8</t>
  </si>
  <si>
    <t>Hi-Stepper-48.9</t>
  </si>
  <si>
    <t>Hi-Stepper-49</t>
  </si>
  <si>
    <t>Hi-Stepper-49.1</t>
  </si>
  <si>
    <t>Hi-Stepper-49.2</t>
  </si>
  <si>
    <t>Hi-Stepper-49.3</t>
  </si>
  <si>
    <t>Hi-Stepper-49.4</t>
  </si>
  <si>
    <t>Hi-Stepper-49.5</t>
  </si>
  <si>
    <t>Hi-Stepper-49.6</t>
  </si>
  <si>
    <t>Hi-Stepper-49.7</t>
  </si>
  <si>
    <t>Hi-Stepper-49.8</t>
  </si>
  <si>
    <t>Hi-Stepper-49.9</t>
  </si>
  <si>
    <t>Hi-Stepper-50</t>
  </si>
  <si>
    <t>Chest Push-14</t>
  </si>
  <si>
    <t>Chest Push-13.75</t>
  </si>
  <si>
    <t>Chest Push-13.5</t>
  </si>
  <si>
    <t>Chest Push-13.25</t>
  </si>
  <si>
    <t>Chest Push-13</t>
  </si>
  <si>
    <t>Chest Push-12.75</t>
  </si>
  <si>
    <t>Chest Push-12.5</t>
  </si>
  <si>
    <t>Chest Push-12.25</t>
  </si>
  <si>
    <t>Chest Push-12</t>
  </si>
  <si>
    <t>Chest Push-11.75</t>
  </si>
  <si>
    <t>Chest Push-11.5</t>
  </si>
  <si>
    <t>Chest Push-11.25</t>
  </si>
  <si>
    <t>Chest Push-11</t>
  </si>
  <si>
    <t>Chest Push-10.75</t>
  </si>
  <si>
    <t>Chest Push-10.5</t>
  </si>
  <si>
    <t>Chest Push-10.25</t>
  </si>
  <si>
    <t>Chest Push-10</t>
  </si>
  <si>
    <t>Chest Push-9.75</t>
  </si>
  <si>
    <t>Chest Push-9.5</t>
  </si>
  <si>
    <t>Chest Push-9.25</t>
  </si>
  <si>
    <t>Chest Push-9</t>
  </si>
  <si>
    <t>Chest Push-8.75</t>
  </si>
  <si>
    <t>Chest Push-8.5</t>
  </si>
  <si>
    <t>Chest Push-8.25</t>
  </si>
  <si>
    <t>Chest Push-8</t>
  </si>
  <si>
    <t>Chest Push-7.75</t>
  </si>
  <si>
    <t>Chest Push-7.5</t>
  </si>
  <si>
    <t>Chest Push-7.25</t>
  </si>
  <si>
    <t>Chest Push-7</t>
  </si>
  <si>
    <t>Chest Push-6.75</t>
  </si>
  <si>
    <t>Chest Push-6.5</t>
  </si>
  <si>
    <t>Chest Push-6.25</t>
  </si>
  <si>
    <t>Chest Push-6</t>
  </si>
  <si>
    <t>Chest Push-5.75</t>
  </si>
  <si>
    <t>Chest Push-5.5</t>
  </si>
  <si>
    <t>Chest Push-5.25</t>
  </si>
  <si>
    <t>Chest Push-5</t>
  </si>
  <si>
    <t>Chest Push-4.75</t>
  </si>
  <si>
    <t>Chest Push-4.5</t>
  </si>
  <si>
    <t>Chest Push-4.25</t>
  </si>
  <si>
    <t>Chest Push-4</t>
  </si>
  <si>
    <t>Chest Push-3.75</t>
  </si>
  <si>
    <t>Chest Push-3.5</t>
  </si>
  <si>
    <t>Chest Push-3.25</t>
  </si>
  <si>
    <t>Chest Push-3</t>
  </si>
  <si>
    <t>Chest Push-2.75</t>
  </si>
  <si>
    <t>Chest Push-2.5</t>
  </si>
  <si>
    <t>Chest Push-2.25</t>
  </si>
  <si>
    <t>Chest Push-2</t>
  </si>
  <si>
    <t>Chest Push-1.75</t>
  </si>
  <si>
    <t>Chest Push-1.5</t>
  </si>
  <si>
    <t>Chest Push-1.25</t>
  </si>
  <si>
    <t>Chest Push-1</t>
  </si>
  <si>
    <t>Chest Push-0.75</t>
  </si>
  <si>
    <t>Chest Push-0.5</t>
  </si>
  <si>
    <t>Chest Push-0.25</t>
  </si>
  <si>
    <t>Vertical Jump-80</t>
  </si>
  <si>
    <t>Vertical Jump-79</t>
  </si>
  <si>
    <t>Vertical Jump-78</t>
  </si>
  <si>
    <t>Vertical Jump-77</t>
  </si>
  <si>
    <t>Vertical Jump-76</t>
  </si>
  <si>
    <t>Vertical Jump-75</t>
  </si>
  <si>
    <t>Vertical Jump-74</t>
  </si>
  <si>
    <t>Vertical Jump-73</t>
  </si>
  <si>
    <t>Vertical Jump-72</t>
  </si>
  <si>
    <t>Vertical Jump-71</t>
  </si>
  <si>
    <t>Vertical Jump-70</t>
  </si>
  <si>
    <t>Vertical Jump-69</t>
  </si>
  <si>
    <t>Vertical Jump-68</t>
  </si>
  <si>
    <t>Vertical Jump-67</t>
  </si>
  <si>
    <t>Vertical Jump-66</t>
  </si>
  <si>
    <t>Vertical Jump-65</t>
  </si>
  <si>
    <t>Vertical Jump-64</t>
  </si>
  <si>
    <t>Vertical Jump-63</t>
  </si>
  <si>
    <t>Vertical Jump-62</t>
  </si>
  <si>
    <t>Vertical Jump-61</t>
  </si>
  <si>
    <t>Vertical Jump-60</t>
  </si>
  <si>
    <t>Vertical Jump-59</t>
  </si>
  <si>
    <t>Vertical Jump-58</t>
  </si>
  <si>
    <t>Vertical Jump-57</t>
  </si>
  <si>
    <t>Vertical Jump-56</t>
  </si>
  <si>
    <t>Vertical Jump-55</t>
  </si>
  <si>
    <t>Vertical Jump-54</t>
  </si>
  <si>
    <t>Vertical Jump-53</t>
  </si>
  <si>
    <t>Vertical Jump-52</t>
  </si>
  <si>
    <t>Vertical Jump-51</t>
  </si>
  <si>
    <t>Vertical Jump-50</t>
  </si>
  <si>
    <t>Vertical Jump-49</t>
  </si>
  <si>
    <t>Vertical Jump-48</t>
  </si>
  <si>
    <t>Vertical Jump-47</t>
  </si>
  <si>
    <t>Vertical Jump-46</t>
  </si>
  <si>
    <t>Vertical Jump-45</t>
  </si>
  <si>
    <t>Vertical Jump-44</t>
  </si>
  <si>
    <t>Vertical Jump-43</t>
  </si>
  <si>
    <t>Vertical Jump-42</t>
  </si>
  <si>
    <t>Vertical Jump-41</t>
  </si>
  <si>
    <t>Vertical Jump-40</t>
  </si>
  <si>
    <t>Vertical Jump-39</t>
  </si>
  <si>
    <t>Vertical Jump-38</t>
  </si>
  <si>
    <t>Vertical Jump-37</t>
  </si>
  <si>
    <t>Vertical Jump-36</t>
  </si>
  <si>
    <t>Vertical Jump-35</t>
  </si>
  <si>
    <t>Vertical Jump-34</t>
  </si>
  <si>
    <t>Vertical Jump-33</t>
  </si>
  <si>
    <t>Vertical Jump-32</t>
  </si>
  <si>
    <t>Vertical Jump-31</t>
  </si>
  <si>
    <t>Vertical Jump-30</t>
  </si>
  <si>
    <t>Vertical Jump-29</t>
  </si>
  <si>
    <t>Vertical Jump-28</t>
  </si>
  <si>
    <t>Vertical Jump-27</t>
  </si>
  <si>
    <t>Vertical Jump-26</t>
  </si>
  <si>
    <t>Vertical Jump-25</t>
  </si>
  <si>
    <t>Vertical Jump-24</t>
  </si>
  <si>
    <t>Vertical Jump-23</t>
  </si>
  <si>
    <t>Vertical Jump-22</t>
  </si>
  <si>
    <t>Vertical Jump-21</t>
  </si>
  <si>
    <t>Vertical Jump-20</t>
  </si>
  <si>
    <t>Vertical Jump-19</t>
  </si>
  <si>
    <t>Vertical Jump-18</t>
  </si>
  <si>
    <t>Vertical Jump-17</t>
  </si>
  <si>
    <t>Vertical Jump-16</t>
  </si>
  <si>
    <t>Vertical Jump-15</t>
  </si>
  <si>
    <t>Vertical Jump-14</t>
  </si>
  <si>
    <t>Vertical Jump-13</t>
  </si>
  <si>
    <t>Vertical Jump-12</t>
  </si>
  <si>
    <t>Vertical Jump-11</t>
  </si>
  <si>
    <t>Vertical Jump-10</t>
  </si>
  <si>
    <t>Vertical Jump-9</t>
  </si>
  <si>
    <t>Vertical Jump-8</t>
  </si>
  <si>
    <t>Vertical Jump-7</t>
  </si>
  <si>
    <t>Vertical Jump-6</t>
  </si>
  <si>
    <t>Vertical Jump-5</t>
  </si>
  <si>
    <t>Vertical Jump-4</t>
  </si>
  <si>
    <t>Vertical Jump-3</t>
  </si>
  <si>
    <t>Vertical Jump-2</t>
  </si>
  <si>
    <t>Vertical Jump-1</t>
  </si>
  <si>
    <t>Shuttle Run-20.1</t>
  </si>
  <si>
    <t>Shuttle Run-20.2</t>
  </si>
  <si>
    <t>Shuttle Run-20.3</t>
  </si>
  <si>
    <t>Shuttle Run-20.4</t>
  </si>
  <si>
    <t>Shuttle Run-20.5</t>
  </si>
  <si>
    <t>Shuttle Run-20.6</t>
  </si>
  <si>
    <t>Shuttle Run-20.7</t>
  </si>
  <si>
    <t>Shuttle Run-20.8</t>
  </si>
  <si>
    <t>Shuttle Run-20.9</t>
  </si>
  <si>
    <t>Shuttle Run-21</t>
  </si>
  <si>
    <t>Shuttle Run-21.1</t>
  </si>
  <si>
    <t>Shuttle Run-21.2</t>
  </si>
  <si>
    <t>Shuttle Run-21.3</t>
  </si>
  <si>
    <t>Shuttle Run-21.4</t>
  </si>
  <si>
    <t>Shuttle Run-21.5</t>
  </si>
  <si>
    <t>Shuttle Run-21.6</t>
  </si>
  <si>
    <t>Shuttle Run-21.7</t>
  </si>
  <si>
    <t>Shuttle Run-21.8</t>
  </si>
  <si>
    <t>Shuttle Run-21.9</t>
  </si>
  <si>
    <t>Shuttle Run-22</t>
  </si>
  <si>
    <t>Shuttle Run-22.1</t>
  </si>
  <si>
    <t>Shuttle Run-22.2</t>
  </si>
  <si>
    <t>Shuttle Run-22.3</t>
  </si>
  <si>
    <t>Shuttle Run-22.4</t>
  </si>
  <si>
    <t>Shuttle Run-22.5</t>
  </si>
  <si>
    <t>Shuttle Run-22.6</t>
  </si>
  <si>
    <t>Shuttle Run-22.7</t>
  </si>
  <si>
    <t>Shuttle Run-22.8</t>
  </si>
  <si>
    <t>Shuttle Run-22.9</t>
  </si>
  <si>
    <t>Shuttle Run-23</t>
  </si>
  <si>
    <t>Shuttle Run-23.1</t>
  </si>
  <si>
    <t>Shuttle Run-23.2</t>
  </si>
  <si>
    <t>Shuttle Run-23.3</t>
  </si>
  <si>
    <t>Shuttle Run-23.4</t>
  </si>
  <si>
    <t>Shuttle Run-23.5</t>
  </si>
  <si>
    <t>Shuttle Run-23.6</t>
  </si>
  <si>
    <t>Shuttle Run-23.7</t>
  </si>
  <si>
    <t>Shuttle Run-23.8</t>
  </si>
  <si>
    <t>Shuttle Run-23.9</t>
  </si>
  <si>
    <t>Shuttle Run-24</t>
  </si>
  <si>
    <t>Shuttle Run-24.1</t>
  </si>
  <si>
    <t>Shuttle Run-24.2</t>
  </si>
  <si>
    <t>Shuttle Run-24.3</t>
  </si>
  <si>
    <t>Shuttle Run-24.4</t>
  </si>
  <si>
    <t>Shuttle Run-24.5</t>
  </si>
  <si>
    <t>Shuttle Run-24.6</t>
  </si>
  <si>
    <t>Shuttle Run-24.7</t>
  </si>
  <si>
    <t>Shuttle Run-24.8</t>
  </si>
  <si>
    <t>Shuttle Run-24.9</t>
  </si>
  <si>
    <t>Shuttle Run-25</t>
  </si>
  <si>
    <t>Shuttle Run-25.1</t>
  </si>
  <si>
    <t>Shuttle Run-25.2</t>
  </si>
  <si>
    <t>Shuttle Run-25.3</t>
  </si>
  <si>
    <t>Shuttle Run-25.4</t>
  </si>
  <si>
    <t>Shuttle Run-25.5</t>
  </si>
  <si>
    <t>Shuttle Run-25.6</t>
  </si>
  <si>
    <t>Shuttle Run-25.7</t>
  </si>
  <si>
    <t>Shuttle Run-25.8</t>
  </si>
  <si>
    <t>Shuttle Run-25.9</t>
  </si>
  <si>
    <t>Shuttle Run-26</t>
  </si>
  <si>
    <t>Shuttle Run-26.1</t>
  </si>
  <si>
    <t>Shuttle Run-26.2</t>
  </si>
  <si>
    <t>Shuttle Run-26.3</t>
  </si>
  <si>
    <t>Shuttle Run-26.4</t>
  </si>
  <si>
    <t>Shuttle Run-26.5</t>
  </si>
  <si>
    <t>Shuttle Run-26.6</t>
  </si>
  <si>
    <t>Shuttle Run-26.7</t>
  </si>
  <si>
    <t>Shuttle Run-26.8</t>
  </si>
  <si>
    <t>Shuttle Run-26.9</t>
  </si>
  <si>
    <t>Shuttle Run-27</t>
  </si>
  <si>
    <t>Shuttle Run-27.1</t>
  </si>
  <si>
    <t>Shuttle Run-27.2</t>
  </si>
  <si>
    <t>Shuttle Run-27.3</t>
  </si>
  <si>
    <t>Shuttle Run-27.4</t>
  </si>
  <si>
    <t>Shuttle Run-27.5</t>
  </si>
  <si>
    <t>Shuttle Run-27.6</t>
  </si>
  <si>
    <t>Shuttle Run-27.7</t>
  </si>
  <si>
    <t>Shuttle Run-27.8</t>
  </si>
  <si>
    <t>Shuttle Run-27.9</t>
  </si>
  <si>
    <t>Shuttle Run-28</t>
  </si>
  <si>
    <t>Shuttle Run-28.1</t>
  </si>
  <si>
    <t>Shuttle Run-28.2</t>
  </si>
  <si>
    <t>Shuttle Run-28.3</t>
  </si>
  <si>
    <t>Shuttle Run-28.4</t>
  </si>
  <si>
    <t>Shuttle Run-28.5</t>
  </si>
  <si>
    <t>Shuttle Run-28.6</t>
  </si>
  <si>
    <t>Shuttle Run-28.7</t>
  </si>
  <si>
    <t>Shuttle Run-28.8</t>
  </si>
  <si>
    <t>Shuttle Run-28.9</t>
  </si>
  <si>
    <t>Shuttle Run-29</t>
  </si>
  <si>
    <t>Shuttle Run-29.1</t>
  </si>
  <si>
    <t>Shuttle Run-29.2</t>
  </si>
  <si>
    <t>Shuttle Run-29.3</t>
  </si>
  <si>
    <t>Shuttle Run-29.4</t>
  </si>
  <si>
    <t>Shuttle Run-29.5</t>
  </si>
  <si>
    <t>Shuttle Run-29.6</t>
  </si>
  <si>
    <t>Shuttle Run-29.7</t>
  </si>
  <si>
    <t>Shuttle Run-29.8</t>
  </si>
  <si>
    <t>Shuttle Run-29.9</t>
  </si>
  <si>
    <t>Shuttle Run-30</t>
  </si>
  <si>
    <t>Shuttle Run-30.1</t>
  </si>
  <si>
    <t>Shuttle Run-30.2</t>
  </si>
  <si>
    <t>Shuttle Run-30.3</t>
  </si>
  <si>
    <t>Shuttle Run-30.4</t>
  </si>
  <si>
    <t>Shuttle Run-30.5</t>
  </si>
  <si>
    <t>Shuttle Run-30.6</t>
  </si>
  <si>
    <t>Shuttle Run-30.7</t>
  </si>
  <si>
    <t>Shuttle Run-30.8</t>
  </si>
  <si>
    <t>Shuttle Run-30.9</t>
  </si>
  <si>
    <t>Shuttle Run-31</t>
  </si>
  <si>
    <t>Shuttle Run-31.1</t>
  </si>
  <si>
    <t>Shuttle Run-31.2</t>
  </si>
  <si>
    <t>Shuttle Run-31.3</t>
  </si>
  <si>
    <t>Shuttle Run-31.4</t>
  </si>
  <si>
    <t>Shuttle Run-31.5</t>
  </si>
  <si>
    <t>Shuttle Run-31.6</t>
  </si>
  <si>
    <t>Shuttle Run-31.7</t>
  </si>
  <si>
    <t>Shuttle Run-31.8</t>
  </si>
  <si>
    <t>Shuttle Run-31.9</t>
  </si>
  <si>
    <t>Shuttle Run-32</t>
  </si>
  <si>
    <t>Shuttle Run-32.1</t>
  </si>
  <si>
    <t>Shuttle Run-32.2</t>
  </si>
  <si>
    <t>Shuttle Run-32.3</t>
  </si>
  <si>
    <t>Shuttle Run-32.4</t>
  </si>
  <si>
    <t>Shuttle Run-32.5</t>
  </si>
  <si>
    <t>Shuttle Run-32.6</t>
  </si>
  <si>
    <t>Shuttle Run-32.7</t>
  </si>
  <si>
    <t>Shuttle Run-32.8</t>
  </si>
  <si>
    <t>Shuttle Run-32.9</t>
  </si>
  <si>
    <t>Shuttle Run-33</t>
  </si>
  <si>
    <t>Shuttle Run-33.1</t>
  </si>
  <si>
    <t>Shuttle Run-33.2</t>
  </si>
  <si>
    <t>Shuttle Run-33.3</t>
  </si>
  <si>
    <t>Shuttle Run-33.4</t>
  </si>
  <si>
    <t>Shuttle Run-33.5</t>
  </si>
  <si>
    <t>Shuttle Run-33.6</t>
  </si>
  <si>
    <t>Shuttle Run-33.7</t>
  </si>
  <si>
    <t>Shuttle Run-33.8</t>
  </si>
  <si>
    <t>Shuttle Run-33.9</t>
  </si>
  <si>
    <t>Shuttle Run-34</t>
  </si>
  <si>
    <t>Shuttle Run-34.1</t>
  </si>
  <si>
    <t>Shuttle Run-34.2</t>
  </si>
  <si>
    <t>Shuttle Run-34.3</t>
  </si>
  <si>
    <t>Shuttle Run-34.4</t>
  </si>
  <si>
    <t>Shuttle Run-34.5</t>
  </si>
  <si>
    <t>Shuttle Run-34.6</t>
  </si>
  <si>
    <t>Shuttle Run-34.7</t>
  </si>
  <si>
    <t>Shuttle Run-34.8</t>
  </si>
  <si>
    <t>Shuttle Run-34.9</t>
  </si>
  <si>
    <t>Shuttle Run-35</t>
  </si>
  <si>
    <t>Shuttle Run-35.1</t>
  </si>
  <si>
    <t>Shuttle Run-35.2</t>
  </si>
  <si>
    <t>Shuttle Run-35.3</t>
  </si>
  <si>
    <t>Shuttle Run-35.4</t>
  </si>
  <si>
    <t>Shuttle Run-35.5</t>
  </si>
  <si>
    <t>Shuttle Run-35.6</t>
  </si>
  <si>
    <t>Shuttle Run-35.7</t>
  </si>
  <si>
    <t>Shuttle Run-35.8</t>
  </si>
  <si>
    <t>Shuttle Run-35.9</t>
  </si>
  <si>
    <t>Shuttle Run-36</t>
  </si>
  <si>
    <t>Shuttle Run-36.1</t>
  </si>
  <si>
    <t>Shuttle Run-36.2</t>
  </si>
  <si>
    <t>Shuttle Run-36.3</t>
  </si>
  <si>
    <t>Shuttle Run-36.4</t>
  </si>
  <si>
    <t>Shuttle Run-36.5</t>
  </si>
  <si>
    <t>Shuttle Run-36.6</t>
  </si>
  <si>
    <t>Shuttle Run-36.7</t>
  </si>
  <si>
    <t>Shuttle Run-36.8</t>
  </si>
  <si>
    <t>Shuttle Run-36.9</t>
  </si>
  <si>
    <t>Shuttle Run-37</t>
  </si>
  <si>
    <t>Shuttle Run-37.1</t>
  </si>
  <si>
    <t>Shuttle Run-37.2</t>
  </si>
  <si>
    <t>Shuttle Run-37.3</t>
  </si>
  <si>
    <t>Shuttle Run-37.4</t>
  </si>
  <si>
    <t>Shuttle Run-37.5</t>
  </si>
  <si>
    <t>Shuttle Run-37.6</t>
  </si>
  <si>
    <t>Shuttle Run-37.7</t>
  </si>
  <si>
    <t>Shuttle Run-37.8</t>
  </si>
  <si>
    <t>Shuttle Run-37.9</t>
  </si>
  <si>
    <t>Shuttle Run-38</t>
  </si>
  <si>
    <t>Shuttle Run-38.1</t>
  </si>
  <si>
    <t>Shuttle Run-38.2</t>
  </si>
  <si>
    <t>Shuttle Run-38.3</t>
  </si>
  <si>
    <t>Shuttle Run-38.4</t>
  </si>
  <si>
    <t>Shuttle Run-38.5</t>
  </si>
  <si>
    <t>Shuttle Run-38.6</t>
  </si>
  <si>
    <t>Shuttle Run-38.7</t>
  </si>
  <si>
    <t>Shuttle Run-38.8</t>
  </si>
  <si>
    <t>Shuttle Run-38.9</t>
  </si>
  <si>
    <t>Shuttle Run-39</t>
  </si>
  <si>
    <t>Shuttle Run-39.1</t>
  </si>
  <si>
    <t>Shuttle Run-39.2</t>
  </si>
  <si>
    <t>Shuttle Run-39.3</t>
  </si>
  <si>
    <t>Shuttle Run-39.4</t>
  </si>
  <si>
    <t>Shuttle Run-39.5</t>
  </si>
  <si>
    <t>Shuttle Run-39.6</t>
  </si>
  <si>
    <t>Shuttle Run-39.7</t>
  </si>
  <si>
    <t>Shuttle Run-39.8</t>
  </si>
  <si>
    <t>Shuttle Run-39.9</t>
  </si>
  <si>
    <t>Shuttle Run-40</t>
  </si>
  <si>
    <t>Shuttle Run-40.1</t>
  </si>
  <si>
    <t>Shuttle Run-40.2</t>
  </si>
  <si>
    <t>Shuttle Run-40.3</t>
  </si>
  <si>
    <t>Shuttle Run-40.4</t>
  </si>
  <si>
    <t>Shuttle Run-40.5</t>
  </si>
  <si>
    <t>Shuttle Run-40.6</t>
  </si>
  <si>
    <t>Shuttle Run-40.7</t>
  </si>
  <si>
    <t>Shuttle Run-40.8</t>
  </si>
  <si>
    <t>Shuttle Run-40.9</t>
  </si>
  <si>
    <t>Shuttle Run-41</t>
  </si>
  <si>
    <t>Shuttle Run-41.1</t>
  </si>
  <si>
    <t>Shuttle Run-41.2</t>
  </si>
  <si>
    <t>Shuttle Run-41.3</t>
  </si>
  <si>
    <t>Shuttle Run-41.4</t>
  </si>
  <si>
    <t>Shuttle Run-41.5</t>
  </si>
  <si>
    <t>Shuttle Run-41.6</t>
  </si>
  <si>
    <t>Shuttle Run-41.7</t>
  </si>
  <si>
    <t>Shuttle Run-41.8</t>
  </si>
  <si>
    <t>Shuttle Run-41.9</t>
  </si>
  <si>
    <t>Shuttle Run-42</t>
  </si>
  <si>
    <t>Shuttle Run-42.1</t>
  </si>
  <si>
    <t>Shuttle Run-42.2</t>
  </si>
  <si>
    <t>Shuttle Run-42.3</t>
  </si>
  <si>
    <t>Shuttle Run-42.4</t>
  </si>
  <si>
    <t>Shuttle Run-42.5</t>
  </si>
  <si>
    <t>Shuttle Run-42.6</t>
  </si>
  <si>
    <t>Shuttle Run-42.7</t>
  </si>
  <si>
    <t>Shuttle Run-42.8</t>
  </si>
  <si>
    <t>Shuttle Run-42.9</t>
  </si>
  <si>
    <t>Shuttle Run-43</t>
  </si>
  <si>
    <t>Shuttle Run-43.1</t>
  </si>
  <si>
    <t>Shuttle Run-43.2</t>
  </si>
  <si>
    <t>Shuttle Run-43.3</t>
  </si>
  <si>
    <t>Shuttle Run-43.4</t>
  </si>
  <si>
    <t>Shuttle Run-43.5</t>
  </si>
  <si>
    <t>Shuttle Run-43.6</t>
  </si>
  <si>
    <t>Shuttle Run-43.7</t>
  </si>
  <si>
    <t>Shuttle Run-43.8</t>
  </si>
  <si>
    <t>Shuttle Run-43.9</t>
  </si>
  <si>
    <t>Shuttle Run-44</t>
  </si>
  <si>
    <t>Shuttle Run-44.1</t>
  </si>
  <si>
    <t>Shuttle Run-44.2</t>
  </si>
  <si>
    <t>Shuttle Run-44.3</t>
  </si>
  <si>
    <t>Shuttle Run-44.4</t>
  </si>
  <si>
    <t>Shuttle Run-44.5</t>
  </si>
  <si>
    <t>Shuttle Run-44.6</t>
  </si>
  <si>
    <t>Shuttle Run-44.7</t>
  </si>
  <si>
    <t>Shuttle Run-44.8</t>
  </si>
  <si>
    <t>Shuttle Run-44.9</t>
  </si>
  <si>
    <t>Shuttle Run-45</t>
  </si>
  <si>
    <t>Shuttle Run-45.1</t>
  </si>
  <si>
    <t>Shuttle Run-45.2</t>
  </si>
  <si>
    <t>Shuttle Run-45.3</t>
  </si>
  <si>
    <t>Shuttle Run-45.4</t>
  </si>
  <si>
    <t>Shuttle Run-45.5</t>
  </si>
  <si>
    <t>Shuttle Run-45.6</t>
  </si>
  <si>
    <t>Shuttle Run-45.7</t>
  </si>
  <si>
    <t>Shuttle Run-45.8</t>
  </si>
  <si>
    <t>Shuttle Run-45.9</t>
  </si>
  <si>
    <t>Shuttle Run-46</t>
  </si>
  <si>
    <t>Shuttle Run-46.1</t>
  </si>
  <si>
    <t>Shuttle Run-46.2</t>
  </si>
  <si>
    <t>Shuttle Run-46.3</t>
  </si>
  <si>
    <t>Shuttle Run-46.4</t>
  </si>
  <si>
    <t>Shuttle Run-46.5</t>
  </si>
  <si>
    <t>Shuttle Run-46.6</t>
  </si>
  <si>
    <t>Shuttle Run-46.7</t>
  </si>
  <si>
    <t>Shuttle Run-46.8</t>
  </si>
  <si>
    <t>Shuttle Run-46.9</t>
  </si>
  <si>
    <t>Shuttle Run-47</t>
  </si>
  <si>
    <t>Shuttle Run-47.1</t>
  </si>
  <si>
    <t>Shuttle Run-47.2</t>
  </si>
  <si>
    <t>Shuttle Run-47.3</t>
  </si>
  <si>
    <t>Shuttle Run-47.4</t>
  </si>
  <si>
    <t>Shuttle Run-47.5</t>
  </si>
  <si>
    <t>Shuttle Run-47.6</t>
  </si>
  <si>
    <t>Shuttle Run-47.7</t>
  </si>
  <si>
    <t>Shuttle Run-47.8</t>
  </si>
  <si>
    <t>Shuttle Run-47.9</t>
  </si>
  <si>
    <t>Shuttle Run-48</t>
  </si>
  <si>
    <t>Shuttle Run-48.1</t>
  </si>
  <si>
    <t>Shuttle Run-48.2</t>
  </si>
  <si>
    <t>Shuttle Run-48.3</t>
  </si>
  <si>
    <t>Shuttle Run-48.4</t>
  </si>
  <si>
    <t>Shuttle Run-48.5</t>
  </si>
  <si>
    <t>Shuttle Run-48.6</t>
  </si>
  <si>
    <t>Shuttle Run-48.7</t>
  </si>
  <si>
    <t>Shuttle Run-48.8</t>
  </si>
  <si>
    <t>Shuttle Run-48.9</t>
  </si>
  <si>
    <t>Shuttle Run-49</t>
  </si>
  <si>
    <t>Shuttle Run-49.1</t>
  </si>
  <si>
    <t>Shuttle Run-49.2</t>
  </si>
  <si>
    <t>Shuttle Run-49.3</t>
  </si>
  <si>
    <t>Shuttle Run-49.4</t>
  </si>
  <si>
    <t>Shuttle Run-49.5</t>
  </si>
  <si>
    <t>Shuttle Run-49.6</t>
  </si>
  <si>
    <t>Shuttle Run-49.7</t>
  </si>
  <si>
    <t>Shuttle Run-49.8</t>
  </si>
  <si>
    <t>Shuttle Run-49.9</t>
  </si>
  <si>
    <t>Shuttle Run-50</t>
  </si>
  <si>
    <t>Shuttle Run-50.1</t>
  </si>
  <si>
    <t>Shuttle Run-50.2</t>
  </si>
  <si>
    <t>Shuttle Run-50.3</t>
  </si>
  <si>
    <t>Shuttle Run-50.4</t>
  </si>
  <si>
    <t>Shuttle Run-50.5</t>
  </si>
  <si>
    <t>Shuttle Run-50.6</t>
  </si>
  <si>
    <t>Shuttle Run-50.7</t>
  </si>
  <si>
    <t>Shuttle Run-50.8</t>
  </si>
  <si>
    <t>Shuttle Run-50.9</t>
  </si>
  <si>
    <t>Shuttle Run-51</t>
  </si>
  <si>
    <t>Shuttle Run-51.1</t>
  </si>
  <si>
    <t>Shuttle Run-51.2</t>
  </si>
  <si>
    <t>Shuttle Run-51.3</t>
  </si>
  <si>
    <t>Shuttle Run-51.4</t>
  </si>
  <si>
    <t>Shuttle Run-51.5</t>
  </si>
  <si>
    <t>Shuttle Run-51.6</t>
  </si>
  <si>
    <t>Shuttle Run-51.7</t>
  </si>
  <si>
    <t>Shuttle Run-51.8</t>
  </si>
  <si>
    <t>Shuttle Run-51.9</t>
  </si>
  <si>
    <t>Shuttle Run-52</t>
  </si>
  <si>
    <t>Shuttle Run-52.1</t>
  </si>
  <si>
    <t>Shuttle Run-52.2</t>
  </si>
  <si>
    <t>Shuttle Run-52.3</t>
  </si>
  <si>
    <t>Shuttle Run-52.4</t>
  </si>
  <si>
    <t>Shuttle Run-52.5</t>
  </si>
  <si>
    <t>Shuttle Run-52.6</t>
  </si>
  <si>
    <t>Shuttle Run-52.7</t>
  </si>
  <si>
    <t>Shuttle Run-52.8</t>
  </si>
  <si>
    <t>Shuttle Run-52.9</t>
  </si>
  <si>
    <t>Shuttle Run-53</t>
  </si>
  <si>
    <t>Shuttle Run-53.1</t>
  </si>
  <si>
    <t>Shuttle Run-53.2</t>
  </si>
  <si>
    <t>Shuttle Run-53.3</t>
  </si>
  <si>
    <t>Shuttle Run-53.4</t>
  </si>
  <si>
    <t>Shuttle Run-53.5</t>
  </si>
  <si>
    <t>Shuttle Run-53.6</t>
  </si>
  <si>
    <t>Shuttle Run-53.7</t>
  </si>
  <si>
    <t>Shuttle Run-53.8</t>
  </si>
  <si>
    <t>Shuttle Run-53.9</t>
  </si>
  <si>
    <t>Shuttle Run-54</t>
  </si>
  <si>
    <t>Shuttle Run-54.1</t>
  </si>
  <si>
    <t>Shuttle Run-54.2</t>
  </si>
  <si>
    <t>Shuttle Run-54.3</t>
  </si>
  <si>
    <t>Shuttle Run-54.4</t>
  </si>
  <si>
    <t>Shuttle Run-54.5</t>
  </si>
  <si>
    <t>Shuttle Run-54.6</t>
  </si>
  <si>
    <t>Shuttle Run-54.7</t>
  </si>
  <si>
    <t>Shuttle Run-54.8</t>
  </si>
  <si>
    <t>Shuttle Run-54.9</t>
  </si>
  <si>
    <t>Shuttle Run-55</t>
  </si>
  <si>
    <t>Shuttle Run-55.1</t>
  </si>
  <si>
    <t>Shuttle Run-55.2</t>
  </si>
  <si>
    <t>Shuttle Run-55.3</t>
  </si>
  <si>
    <t>Shuttle Run-55.4</t>
  </si>
  <si>
    <t>Shuttle Run-55.5</t>
  </si>
  <si>
    <t>Shuttle Run-55.6</t>
  </si>
  <si>
    <t>Shuttle Run-55.7</t>
  </si>
  <si>
    <t>Shuttle Run-55.8</t>
  </si>
  <si>
    <t>Shuttle Run-55.9</t>
  </si>
  <si>
    <t>Shuttle Run-56</t>
  </si>
  <si>
    <t>Shuttle Run-56.1</t>
  </si>
  <si>
    <t>Shuttle Run-56.2</t>
  </si>
  <si>
    <t>Shuttle Run-56.3</t>
  </si>
  <si>
    <t>Shuttle Run-56.4</t>
  </si>
  <si>
    <t>Shuttle Run-56.5</t>
  </si>
  <si>
    <t>Shuttle Run-56.6</t>
  </si>
  <si>
    <t>Shuttle Run-56.7</t>
  </si>
  <si>
    <t>Shuttle Run-56.8</t>
  </si>
  <si>
    <t>Shuttle Run-56.9</t>
  </si>
  <si>
    <t>Shuttle Run-57</t>
  </si>
  <si>
    <t>Shuttle Run-57.1</t>
  </si>
  <si>
    <t>Shuttle Run-57.2</t>
  </si>
  <si>
    <t>Shuttle Run-57.3</t>
  </si>
  <si>
    <t>Shuttle Run-57.4</t>
  </si>
  <si>
    <t>Shuttle Run-57.5</t>
  </si>
  <si>
    <t>Shuttle Run-57.6</t>
  </si>
  <si>
    <t>Shuttle Run-57.7</t>
  </si>
  <si>
    <t>Shuttle Run-57.8</t>
  </si>
  <si>
    <t>Shuttle Run-57.9</t>
  </si>
  <si>
    <t>Shuttle Run-58</t>
  </si>
  <si>
    <t>Shuttle Run-58.1</t>
  </si>
  <si>
    <t>Shuttle Run-58.2</t>
  </si>
  <si>
    <t>Shuttle Run-58.3</t>
  </si>
  <si>
    <t>Shuttle Run-58.4</t>
  </si>
  <si>
    <t>Shuttle Run-58.5</t>
  </si>
  <si>
    <t>Shuttle Run-58.6</t>
  </si>
  <si>
    <t>Shuttle Run-58.7</t>
  </si>
  <si>
    <t>Shuttle Run-58.8</t>
  </si>
  <si>
    <t>Shuttle Run-58.9</t>
  </si>
  <si>
    <t>Blank Scoresheets to be printed out.</t>
  </si>
  <si>
    <t>Virtual Competition Team Score</t>
  </si>
  <si>
    <t>2. Calculate Sportshall Awards Team score for use in Virtual Competitions.</t>
  </si>
  <si>
    <t>Individual Points</t>
  </si>
  <si>
    <t xml:space="preserve">Individual points and Award Levels are displayed here. </t>
  </si>
  <si>
    <t xml:space="preserve"> Overhead Heave</t>
  </si>
  <si>
    <t xml:space="preserve"> Shot</t>
  </si>
  <si>
    <t>Overhead Heave-14</t>
  </si>
  <si>
    <t>Overhead Heave-13.75</t>
  </si>
  <si>
    <t>Overhead Heave-13.5</t>
  </si>
  <si>
    <t>Overhead Heave-13.25</t>
  </si>
  <si>
    <t>Overhead Heave-13</t>
  </si>
  <si>
    <t>Overhead Heave-12.75</t>
  </si>
  <si>
    <t>Overhead Heave-12.5</t>
  </si>
  <si>
    <t>Overhead Heave-12.25</t>
  </si>
  <si>
    <t>Overhead Heave-12</t>
  </si>
  <si>
    <t>Overhead Heave-11.75</t>
  </si>
  <si>
    <t>Overhead Heave-11.5</t>
  </si>
  <si>
    <t>Overhead Heave-11.25</t>
  </si>
  <si>
    <t>Overhead Heave-11</t>
  </si>
  <si>
    <t>Overhead Heave-10.75</t>
  </si>
  <si>
    <t>Overhead Heave-10.5</t>
  </si>
  <si>
    <t>Overhead Heave-10.25</t>
  </si>
  <si>
    <t>Overhead Heave-10</t>
  </si>
  <si>
    <t>Overhead Heave-9.75</t>
  </si>
  <si>
    <t>Overhead Heave-9.5</t>
  </si>
  <si>
    <t>Overhead Heave-9.25</t>
  </si>
  <si>
    <t>Overhead Heave-9</t>
  </si>
  <si>
    <t>Overhead Heave-8.75</t>
  </si>
  <si>
    <t>Overhead Heave-8.5</t>
  </si>
  <si>
    <t>Overhead Heave-8.25</t>
  </si>
  <si>
    <t>Overhead Heave-8</t>
  </si>
  <si>
    <t>Overhead Heave-7.75</t>
  </si>
  <si>
    <t>Overhead Heave-7.5</t>
  </si>
  <si>
    <t>Overhead Heave-7.25</t>
  </si>
  <si>
    <t>Overhead Heave-7</t>
  </si>
  <si>
    <t>Overhead Heave-6.75</t>
  </si>
  <si>
    <t>Overhead Heave-6.5</t>
  </si>
  <si>
    <t>Overhead Heave-6.25</t>
  </si>
  <si>
    <t>Overhead Heave-6</t>
  </si>
  <si>
    <t>Overhead Heave-5.75</t>
  </si>
  <si>
    <t>Overhead Heave-5.5</t>
  </si>
  <si>
    <t>Overhead Heave-5.25</t>
  </si>
  <si>
    <t>Overhead Heave-5</t>
  </si>
  <si>
    <t>Overhead Heave-4.75</t>
  </si>
  <si>
    <t>Overhead Heave-4.5</t>
  </si>
  <si>
    <t>Overhead Heave-4.25</t>
  </si>
  <si>
    <t>Overhead Heave-4</t>
  </si>
  <si>
    <t>Overhead Heave-3.75</t>
  </si>
  <si>
    <t>Overhead Heave-3.5</t>
  </si>
  <si>
    <t>Overhead Heave-3.25</t>
  </si>
  <si>
    <t>Overhead Heave-3</t>
  </si>
  <si>
    <t>Overhead Heave-2.75</t>
  </si>
  <si>
    <t>Overhead Heave-2.5</t>
  </si>
  <si>
    <t>Overhead Heave-2.25</t>
  </si>
  <si>
    <t>Overhead Heave-2</t>
  </si>
  <si>
    <t>Overhead Heave-1.75</t>
  </si>
  <si>
    <t>Overhead Heave-1.5</t>
  </si>
  <si>
    <t>Overhead Heave-1.25</t>
  </si>
  <si>
    <t>Overhead Heave-1</t>
  </si>
  <si>
    <t>Overhead Heave-0.75</t>
  </si>
  <si>
    <t>Overhead Heave-0.5</t>
  </si>
  <si>
    <t>Overhead Heave-0.25</t>
  </si>
  <si>
    <t>Shot-14</t>
  </si>
  <si>
    <t>Shot-13.75</t>
  </si>
  <si>
    <t>Shot-13.5</t>
  </si>
  <si>
    <t>Shot-13.25</t>
  </si>
  <si>
    <t>Shot-13</t>
  </si>
  <si>
    <t>Shot-12.75</t>
  </si>
  <si>
    <t>Shot-12.5</t>
  </si>
  <si>
    <t>Shot-12.25</t>
  </si>
  <si>
    <t>Shot-12</t>
  </si>
  <si>
    <t>Shot-11.75</t>
  </si>
  <si>
    <t>Shot-11.5</t>
  </si>
  <si>
    <t>Shot-11.25</t>
  </si>
  <si>
    <t>Shot-11</t>
  </si>
  <si>
    <t>Shot-10.75</t>
  </si>
  <si>
    <t>Shot-10.5</t>
  </si>
  <si>
    <t>Shot-10.25</t>
  </si>
  <si>
    <t>Shot-10</t>
  </si>
  <si>
    <t>Shot-9.75</t>
  </si>
  <si>
    <t>Shot-9.5</t>
  </si>
  <si>
    <t>Shot-9.25</t>
  </si>
  <si>
    <t>Shot-9</t>
  </si>
  <si>
    <t>Shot-8.75</t>
  </si>
  <si>
    <t>Shot-8.5</t>
  </si>
  <si>
    <t>Shot-8.25</t>
  </si>
  <si>
    <t>Shot-8</t>
  </si>
  <si>
    <t>Shot-7.75</t>
  </si>
  <si>
    <t>Shot-7.5</t>
  </si>
  <si>
    <t>Shot-7.25</t>
  </si>
  <si>
    <t>Shot-7</t>
  </si>
  <si>
    <t>Shot-6.75</t>
  </si>
  <si>
    <t>Shot-6.5</t>
  </si>
  <si>
    <t>Shot-6.25</t>
  </si>
  <si>
    <t>Shot-6</t>
  </si>
  <si>
    <t>Shot-5.75</t>
  </si>
  <si>
    <t>Shot-5.5</t>
  </si>
  <si>
    <t>Shot-5.25</t>
  </si>
  <si>
    <t>Shot-5</t>
  </si>
  <si>
    <t>Shot-4.75</t>
  </si>
  <si>
    <t>Shot-4.5</t>
  </si>
  <si>
    <t>Shot-4.25</t>
  </si>
  <si>
    <t>Shot-4</t>
  </si>
  <si>
    <t>Shot-3.75</t>
  </si>
  <si>
    <t>Shot-3.5</t>
  </si>
  <si>
    <t>Shot-3.25</t>
  </si>
  <si>
    <t>Shot-3</t>
  </si>
  <si>
    <t>Shot-2.75</t>
  </si>
  <si>
    <t>Shot-2.5</t>
  </si>
  <si>
    <t>Shot-2.25</t>
  </si>
  <si>
    <t>Shot-2</t>
  </si>
  <si>
    <t>Shot-1.75</t>
  </si>
  <si>
    <t>Shot-1.5</t>
  </si>
  <si>
    <t>Shot-1.25</t>
  </si>
  <si>
    <t>Shot-1</t>
  </si>
  <si>
    <t>Shot-0.75</t>
  </si>
  <si>
    <t>Shot-0.5</t>
  </si>
  <si>
    <t>Shot-0.25</t>
  </si>
  <si>
    <t>Standing Triple Jump-8.50</t>
  </si>
  <si>
    <t>Standing Triple Jump-8.49</t>
  </si>
  <si>
    <t>Standing Triple Jump-8.48</t>
  </si>
  <si>
    <t>Standing Triple Jump-8.47</t>
  </si>
  <si>
    <t>Standing Triple Jump-8.46</t>
  </si>
  <si>
    <t>Standing Triple Jump-8.45</t>
  </si>
  <si>
    <t>Standing Triple Jump-8.44</t>
  </si>
  <si>
    <t>Standing Triple Jump-8.43</t>
  </si>
  <si>
    <t>Standing Triple Jump-8.42</t>
  </si>
  <si>
    <t>Standing Triple Jump-8.41</t>
  </si>
  <si>
    <t>Standing Triple Jump-8.40</t>
  </si>
  <si>
    <t>Standing Triple Jump-8.39</t>
  </si>
  <si>
    <t>Standing Triple Jump-8.38</t>
  </si>
  <si>
    <t>Standing Triple Jump-8.37</t>
  </si>
  <si>
    <t>Standing Triple Jump-8.36</t>
  </si>
  <si>
    <t>Standing Triple Jump-8.35</t>
  </si>
  <si>
    <t>Standing Triple Jump-8.34</t>
  </si>
  <si>
    <t>Standing Triple Jump-8.33</t>
  </si>
  <si>
    <t>Standing Triple Jump-8.32</t>
  </si>
  <si>
    <t>Standing Triple Jump-8.31</t>
  </si>
  <si>
    <t>Standing Triple Jump-8.30</t>
  </si>
  <si>
    <t>Standing Triple Jump-8.29</t>
  </si>
  <si>
    <t>Standing Triple Jump-8.28</t>
  </si>
  <si>
    <t>Standing Triple Jump-8.27</t>
  </si>
  <si>
    <t>Standing Triple Jump-8.26</t>
  </si>
  <si>
    <t>Standing Triple Jump-8.25</t>
  </si>
  <si>
    <t>Standing Triple Jump-8.24</t>
  </si>
  <si>
    <t>Standing Triple Jump-8.23</t>
  </si>
  <si>
    <t>Standing Triple Jump-8.22</t>
  </si>
  <si>
    <t>Standing Triple Jump-8.21</t>
  </si>
  <si>
    <t>Standing Triple Jump-8.20</t>
  </si>
  <si>
    <t>Standing Triple Jump-8.19</t>
  </si>
  <si>
    <t>Standing Triple Jump-8.18</t>
  </si>
  <si>
    <t>Standing Triple Jump-8.17</t>
  </si>
  <si>
    <t>Standing Triple Jump-8.16</t>
  </si>
  <si>
    <t>Standing Triple Jump-8.15</t>
  </si>
  <si>
    <t>Standing Triple Jump-8.14</t>
  </si>
  <si>
    <t>Standing Triple Jump-8.13</t>
  </si>
  <si>
    <t>Standing Triple Jump-8.12</t>
  </si>
  <si>
    <t>Standing Triple Jump-8.11</t>
  </si>
  <si>
    <t>Standing Triple Jump-8.10</t>
  </si>
  <si>
    <t>Standing Triple Jump-8.09</t>
  </si>
  <si>
    <t>Standing Triple Jump-8.08</t>
  </si>
  <si>
    <t>Standing Triple Jump-8.07</t>
  </si>
  <si>
    <t>Standing Triple Jump-8.06</t>
  </si>
  <si>
    <t>Standing Triple Jump-8.05</t>
  </si>
  <si>
    <t>Standing Triple Jump-8.04</t>
  </si>
  <si>
    <t>Standing Triple Jump-8.03</t>
  </si>
  <si>
    <t>Standing Triple Jump-8.02</t>
  </si>
  <si>
    <t>Standing Triple Jump-8.01</t>
  </si>
  <si>
    <t>Overhead Heave</t>
  </si>
  <si>
    <t>Shot</t>
  </si>
  <si>
    <t>Either / Or</t>
  </si>
  <si>
    <t>points1 Sec</t>
  </si>
  <si>
    <t>Target Throw-0</t>
  </si>
  <si>
    <t>award12 Pri</t>
  </si>
  <si>
    <t>award2 Sec</t>
  </si>
  <si>
    <t>Boys VC</t>
  </si>
  <si>
    <t>Girls VC</t>
  </si>
  <si>
    <t>Boys</t>
  </si>
  <si>
    <t>1-1</t>
  </si>
  <si>
    <t>2-1</t>
  </si>
  <si>
    <t>3-1</t>
  </si>
  <si>
    <t>4-1</t>
  </si>
  <si>
    <t>5-1</t>
  </si>
  <si>
    <t>6-1</t>
  </si>
  <si>
    <t>7-1</t>
  </si>
  <si>
    <t>8-1</t>
  </si>
  <si>
    <t>9-1</t>
  </si>
  <si>
    <t>10-1</t>
  </si>
  <si>
    <t>11-1</t>
  </si>
  <si>
    <t>2-2</t>
  </si>
  <si>
    <t>3-2</t>
  </si>
  <si>
    <t>4-2</t>
  </si>
  <si>
    <t>5-2</t>
  </si>
  <si>
    <t>6-2</t>
  </si>
  <si>
    <t>7-2</t>
  </si>
  <si>
    <t>8-2</t>
  </si>
  <si>
    <t>9-2</t>
  </si>
  <si>
    <t>10-2</t>
  </si>
  <si>
    <t>11-2</t>
  </si>
  <si>
    <t>3-3</t>
  </si>
  <si>
    <t>4-3</t>
  </si>
  <si>
    <t>5-3</t>
  </si>
  <si>
    <t>6-3</t>
  </si>
  <si>
    <t>7-3</t>
  </si>
  <si>
    <t>8-3</t>
  </si>
  <si>
    <t>9-3</t>
  </si>
  <si>
    <t>10-3</t>
  </si>
  <si>
    <t>11-3</t>
  </si>
  <si>
    <t>4-4</t>
  </si>
  <si>
    <t>5-4</t>
  </si>
  <si>
    <t>6-4</t>
  </si>
  <si>
    <t>7-4</t>
  </si>
  <si>
    <t>8-4</t>
  </si>
  <si>
    <t>9-4</t>
  </si>
  <si>
    <t>10-4</t>
  </si>
  <si>
    <t>11-4</t>
  </si>
  <si>
    <t>5-5</t>
  </si>
  <si>
    <t>6-5</t>
  </si>
  <si>
    <t>7-5</t>
  </si>
  <si>
    <t>8-5</t>
  </si>
  <si>
    <t>9-5</t>
  </si>
  <si>
    <t>10-5</t>
  </si>
  <si>
    <t>11-5</t>
  </si>
  <si>
    <t>6-6</t>
  </si>
  <si>
    <t>7-6</t>
  </si>
  <si>
    <t>8-6</t>
  </si>
  <si>
    <t>9-6</t>
  </si>
  <si>
    <t>10-6</t>
  </si>
  <si>
    <t>11-6</t>
  </si>
  <si>
    <t>7-7</t>
  </si>
  <si>
    <t>8-7</t>
  </si>
  <si>
    <t>9-7</t>
  </si>
  <si>
    <t>10-7</t>
  </si>
  <si>
    <t>11-7</t>
  </si>
  <si>
    <t>8-8</t>
  </si>
  <si>
    <t>9-9</t>
  </si>
  <si>
    <t>10-9</t>
  </si>
  <si>
    <t>11-9</t>
  </si>
  <si>
    <t>9-8</t>
  </si>
  <si>
    <t>10-8</t>
  </si>
  <si>
    <t>11-8</t>
  </si>
  <si>
    <t>10-10</t>
  </si>
  <si>
    <t>11-10</t>
  </si>
  <si>
    <t>11-11</t>
  </si>
  <si>
    <t>P</t>
  </si>
  <si>
    <t>S</t>
  </si>
  <si>
    <t>Either/Or</t>
  </si>
  <si>
    <t xml:space="preserve">This spreadsheet provides the teacher, coach or leader with all the tools to:                                                               </t>
  </si>
  <si>
    <t>Virtual Competition</t>
  </si>
  <si>
    <t>Primary Virtual competition scores are based on the Top 25 Event points scores recorded by Boys in addition to the Top 25 Event points scores recorded by Girls to create a Mixed score.</t>
  </si>
  <si>
    <t>Top 5 Ranking Per Athlete - Boys</t>
  </si>
  <si>
    <t>Top 5 Ranking Per Athlete - Girls</t>
  </si>
  <si>
    <t>MIXED</t>
  </si>
  <si>
    <t>P1</t>
  </si>
  <si>
    <t>P2</t>
  </si>
  <si>
    <t>P3</t>
  </si>
  <si>
    <t>P4</t>
  </si>
  <si>
    <t>P5</t>
  </si>
  <si>
    <t>P6</t>
  </si>
  <si>
    <t>P7</t>
  </si>
  <si>
    <t>S1</t>
  </si>
  <si>
    <t>S2</t>
  </si>
  <si>
    <t>S3</t>
  </si>
  <si>
    <t>S4</t>
  </si>
  <si>
    <t xml:space="preserve">Information on each section is detailed below. </t>
  </si>
  <si>
    <t>team@sportshall.org</t>
  </si>
  <si>
    <r>
      <t xml:space="preserve">The Sportshall Team welcome comments on all aspects of its work. Please contact us via email for equipment, badges and certificates, visit: </t>
    </r>
  </si>
  <si>
    <t>www.eveque.co.uk</t>
  </si>
  <si>
    <t xml:space="preserve">1. Calculate point scores for each event and return Sportshall Pentathlon Awards.                                                                                                                                                </t>
  </si>
  <si>
    <t xml:space="preserve">Virtual competition provides schools with the opportunity to compete against other schools either locally or Nationally within their own school setting. To take part in the National competition please send your results to team@sportshall.org </t>
  </si>
  <si>
    <t>School</t>
  </si>
  <si>
    <t>County</t>
  </si>
  <si>
    <t>The purpose of this sheet is to enable anonymised data to be sent back to team@sportshall.org for all results to be included in our National database. SGOs or Active Partnerships can either collate all the anonymised data from across their area and send back as one using our SGO database sheet or can send us each individual results file. The more data we receive from across the Country, the more helpful the data becomes in identifying trends.</t>
  </si>
  <si>
    <t xml:space="preserve">PLEASE HOVER OVER THE COLUMN HEADINGS TO CHECK </t>
  </si>
  <si>
    <t>THE FORMATS REQUIRED FOR DATA ENTRY.</t>
  </si>
  <si>
    <t xml:space="preserve"> Disability</t>
  </si>
  <si>
    <t>YES</t>
  </si>
  <si>
    <t xml:space="preserve"> Student from a BAME Background?</t>
  </si>
  <si>
    <t>NO</t>
  </si>
  <si>
    <t>These columns are purely to assist SGOs                      to capture data for YST</t>
  </si>
  <si>
    <t>1. Power Chair / Electric Wheelchair User</t>
  </si>
  <si>
    <t>Group</t>
  </si>
  <si>
    <t>Description</t>
  </si>
  <si>
    <t>2. Manual Wheelchair User</t>
  </si>
  <si>
    <t>3. Ambulant - Moderate Impairment</t>
  </si>
  <si>
    <t>4. Ambulant - Minimal Impairment</t>
  </si>
  <si>
    <t>Brief description of some athletes                        and impairments in this group</t>
  </si>
  <si>
    <t>Additional Information</t>
  </si>
  <si>
    <t>Power Chair User</t>
  </si>
  <si>
    <t>Manual Wheelchair user</t>
  </si>
  <si>
    <t>Athlete with cerebral palsy</t>
  </si>
  <si>
    <t>All athletes in this group CANNOT run unaided</t>
  </si>
  <si>
    <t>Athlete with a spinal cord injury</t>
  </si>
  <si>
    <t>Quadraplegic and paraplegic athletes</t>
  </si>
  <si>
    <t>They MAY be able to stand and walk with support and MIGHT not regularly use a wheelchair</t>
  </si>
  <si>
    <t>Ambulant - moderate impairment</t>
  </si>
  <si>
    <t>Athlete with cerebral palsy - Ataxic/Athetoid - affected in three or four limbs</t>
  </si>
  <si>
    <t>All athletes in this group CAN run unaided EXCEPT for blind and visually impaired athletes who need the support of a guide runner</t>
  </si>
  <si>
    <t>Athlete with cerebral palsy - Diplegic - functionally affected in both legs</t>
  </si>
  <si>
    <t>Athlete with a double above knee amputation</t>
  </si>
  <si>
    <t>Dwarf Athletes</t>
  </si>
  <si>
    <t>Blind and visually impaired athletes running with a guide</t>
  </si>
  <si>
    <t>Ambulant - minimal impairment</t>
  </si>
  <si>
    <t>Athlete who is deaf or with a hearing impairment</t>
  </si>
  <si>
    <t>All athletes in this group can run unaided</t>
  </si>
  <si>
    <t>Athlete with a single or double arm amputation or physical impairment allowing similar movement</t>
  </si>
  <si>
    <t>Athlete with cerebral palsy - Hemiplegic - functionally affected on one side</t>
  </si>
  <si>
    <t>Athlete with single above knee amputation or physical impairment allowing similar movement</t>
  </si>
  <si>
    <t>Athlete with single or double below keen amputation or physical impairment allowing similar movement</t>
  </si>
  <si>
    <t>Athlete with a learning disability - IQ of 75 or less, limited social adaptation in day to day abilities and their learning disability must be evident during 0 - 18 years</t>
  </si>
  <si>
    <t>Taken from England Athletics Disability Competition Guidance Document</t>
  </si>
  <si>
    <t>Athlete with cerebral palsy - electric wheelchair user - quadriplegic - severe to moderate impairment in all four limbs</t>
  </si>
  <si>
    <t>Athlete Disability Groupings</t>
  </si>
  <si>
    <t>PLEASE COPY CELLS B4 TO J43 (AND K4 TO M43 IF COLLECTING CATEGORY DATA) AND PASTE VALUES INTO YOUR SGO DATABASE TO COLLATE RESULTS</t>
  </si>
  <si>
    <t xml:space="preserve"> Jumper</t>
  </si>
  <si>
    <t xml:space="preserve"> Bouncer</t>
  </si>
  <si>
    <t xml:space="preserve"> Thrower</t>
  </si>
  <si>
    <t xml:space="preserve"> Runner</t>
  </si>
  <si>
    <t xml:space="preserve"> Pitcher</t>
  </si>
  <si>
    <t>0-0</t>
  </si>
  <si>
    <t>0-1</t>
  </si>
  <si>
    <t>0-2</t>
  </si>
  <si>
    <t>0-3</t>
  </si>
  <si>
    <t>0-4</t>
  </si>
  <si>
    <t>0-5</t>
  </si>
  <si>
    <t>0-6</t>
  </si>
  <si>
    <t>0-7</t>
  </si>
  <si>
    <t>0-8</t>
  </si>
  <si>
    <t>0-9</t>
  </si>
  <si>
    <t>0-10</t>
  </si>
  <si>
    <t>0-11</t>
  </si>
  <si>
    <t>KS1 - Mixed</t>
  </si>
  <si>
    <t>Manchester</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</si>
</sst>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809]d\ mmmm\ yyyy;@"/>
    <numFmt numFmtId="172" formatCode="0\-00"/>
    <numFmt numFmtId="173" formatCode="0.000"/>
  </numFmts>
  <fonts count="98">
    <font>
      <sz val="10"/>
      <name val="Arial"/>
      <family val="0"/>
    </font>
    <font>
      <sz val="11"/>
      <color indexed="8"/>
      <name val="Calibri"/>
      <family val="2"/>
    </font>
    <font>
      <u val="single"/>
      <sz val="7"/>
      <color indexed="12"/>
      <name val="Arial"/>
      <family val="2"/>
    </font>
    <font>
      <sz val="10"/>
      <color indexed="30"/>
      <name val="Arial"/>
      <family val="2"/>
    </font>
    <font>
      <b/>
      <sz val="10"/>
      <color indexed="9"/>
      <name val="Arial"/>
      <family val="2"/>
    </font>
    <font>
      <b/>
      <u val="single"/>
      <sz val="11"/>
      <color indexed="30"/>
      <name val="Arial"/>
      <family val="2"/>
    </font>
    <font>
      <sz val="11"/>
      <name val="Calibri"/>
      <family val="2"/>
    </font>
    <font>
      <b/>
      <sz val="14"/>
      <name val="Arial"/>
      <family val="2"/>
    </font>
    <font>
      <b/>
      <sz val="14"/>
      <color indexed="9"/>
      <name val="Arial"/>
      <family val="2"/>
    </font>
    <font>
      <u val="single"/>
      <sz val="12"/>
      <color indexed="12"/>
      <name val="Arial"/>
      <family val="2"/>
    </font>
    <font>
      <u val="single"/>
      <sz val="14"/>
      <color indexed="12"/>
      <name val="Arial"/>
      <family val="2"/>
    </font>
    <font>
      <sz val="9"/>
      <name val="Tahoma"/>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2"/>
      <name val="Arial"/>
      <family val="2"/>
    </font>
    <font>
      <b/>
      <sz val="20"/>
      <color indexed="62"/>
      <name val="Arial"/>
      <family val="2"/>
    </font>
    <font>
      <sz val="11"/>
      <color indexed="62"/>
      <name val="Arial"/>
      <family val="2"/>
    </font>
    <font>
      <b/>
      <sz val="16"/>
      <color indexed="62"/>
      <name val="Arial"/>
      <family val="2"/>
    </font>
    <font>
      <b/>
      <sz val="12"/>
      <color indexed="62"/>
      <name val="Arial"/>
      <family val="2"/>
    </font>
    <font>
      <b/>
      <u val="single"/>
      <sz val="11"/>
      <color indexed="62"/>
      <name val="Arial"/>
      <family val="2"/>
    </font>
    <font>
      <b/>
      <sz val="10"/>
      <color indexed="62"/>
      <name val="Arial"/>
      <family val="2"/>
    </font>
    <font>
      <b/>
      <sz val="10"/>
      <color indexed="30"/>
      <name val="Arial"/>
      <family val="2"/>
    </font>
    <font>
      <sz val="14"/>
      <color indexed="30"/>
      <name val="Arial"/>
      <family val="2"/>
    </font>
    <font>
      <b/>
      <sz val="14"/>
      <color indexed="62"/>
      <name val="Arial"/>
      <family val="2"/>
    </font>
    <font>
      <b/>
      <sz val="10"/>
      <color indexed="10"/>
      <name val="Arial"/>
      <family val="2"/>
    </font>
    <font>
      <b/>
      <u val="single"/>
      <sz val="12"/>
      <color indexed="62"/>
      <name val="Arial"/>
      <family val="2"/>
    </font>
    <font>
      <sz val="24"/>
      <color indexed="62"/>
      <name val="Arial"/>
      <family val="2"/>
    </font>
    <font>
      <sz val="12"/>
      <color indexed="30"/>
      <name val="Arial"/>
      <family val="2"/>
    </font>
    <font>
      <sz val="14"/>
      <color indexed="9"/>
      <name val="Arial"/>
      <family val="2"/>
    </font>
    <font>
      <sz val="12"/>
      <color indexed="62"/>
      <name val="Arial"/>
      <family val="2"/>
    </font>
    <font>
      <sz val="11"/>
      <color indexed="30"/>
      <name val="Arial"/>
      <family val="2"/>
    </font>
    <font>
      <b/>
      <sz val="24"/>
      <color indexed="62"/>
      <name val="Arial"/>
      <family val="2"/>
    </font>
    <font>
      <b/>
      <sz val="12"/>
      <color indexed="30"/>
      <name val="Arial"/>
      <family val="2"/>
    </font>
    <font>
      <b/>
      <sz val="16"/>
      <color indexed="30"/>
      <name val="Arial"/>
      <family val="2"/>
    </font>
    <font>
      <b/>
      <sz val="2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70C0"/>
      <name val="Arial"/>
      <family val="2"/>
    </font>
    <font>
      <sz val="10"/>
      <color theme="3" tint="0.39998000860214233"/>
      <name val="Arial"/>
      <family val="2"/>
    </font>
    <font>
      <b/>
      <sz val="20"/>
      <color theme="3" tint="0.39998000860214233"/>
      <name val="Arial"/>
      <family val="2"/>
    </font>
    <font>
      <sz val="11"/>
      <color theme="3" tint="0.39998000860214233"/>
      <name val="Arial"/>
      <family val="2"/>
    </font>
    <font>
      <b/>
      <sz val="16"/>
      <color theme="3" tint="0.39998000860214233"/>
      <name val="Arial"/>
      <family val="2"/>
    </font>
    <font>
      <b/>
      <sz val="12"/>
      <color theme="3" tint="0.39998000860214233"/>
      <name val="Arial"/>
      <family val="2"/>
    </font>
    <font>
      <b/>
      <u val="single"/>
      <sz val="11"/>
      <color theme="3" tint="0.39998000860214233"/>
      <name val="Arial"/>
      <family val="2"/>
    </font>
    <font>
      <b/>
      <sz val="10"/>
      <color theme="3" tint="0.39998000860214233"/>
      <name val="Arial"/>
      <family val="2"/>
    </font>
    <font>
      <b/>
      <sz val="10"/>
      <color rgb="FF0070C0"/>
      <name val="Arial"/>
      <family val="2"/>
    </font>
    <font>
      <sz val="14"/>
      <color rgb="FF0070C0"/>
      <name val="Arial"/>
      <family val="2"/>
    </font>
    <font>
      <b/>
      <sz val="14"/>
      <color theme="3" tint="0.3999499976634979"/>
      <name val="Arial"/>
      <family val="2"/>
    </font>
    <font>
      <b/>
      <sz val="14"/>
      <color theme="3" tint="0.39998000860214233"/>
      <name val="Arial"/>
      <family val="2"/>
    </font>
    <font>
      <b/>
      <sz val="14"/>
      <color theme="0"/>
      <name val="Arial"/>
      <family val="2"/>
    </font>
    <font>
      <b/>
      <sz val="10"/>
      <color theme="0"/>
      <name val="Arial"/>
      <family val="2"/>
    </font>
    <font>
      <b/>
      <sz val="10"/>
      <color rgb="FFFF0000"/>
      <name val="Arial"/>
      <family val="2"/>
    </font>
    <font>
      <b/>
      <u val="single"/>
      <sz val="12"/>
      <color theme="3" tint="0.39998000860214233"/>
      <name val="Arial"/>
      <family val="2"/>
    </font>
    <font>
      <sz val="24"/>
      <color theme="3" tint="0.39998000860214233"/>
      <name val="Arial"/>
      <family val="2"/>
    </font>
    <font>
      <sz val="12"/>
      <color rgb="FF0070C0"/>
      <name val="Arial"/>
      <family val="2"/>
    </font>
    <font>
      <sz val="14"/>
      <color theme="0"/>
      <name val="Arial"/>
      <family val="2"/>
    </font>
    <font>
      <sz val="12"/>
      <color theme="4"/>
      <name val="Arial"/>
      <family val="2"/>
    </font>
    <font>
      <sz val="11"/>
      <color theme="4"/>
      <name val="Arial"/>
      <family val="2"/>
    </font>
    <font>
      <sz val="11"/>
      <color rgb="FF0070C0"/>
      <name val="Arial"/>
      <family val="2"/>
    </font>
    <font>
      <sz val="10"/>
      <color theme="4"/>
      <name val="Arial"/>
      <family val="2"/>
    </font>
    <font>
      <b/>
      <sz val="14"/>
      <color theme="4"/>
      <name val="Arial"/>
      <family val="2"/>
    </font>
    <font>
      <b/>
      <sz val="24"/>
      <color theme="3" tint="0.39998000860214233"/>
      <name val="Arial"/>
      <family val="2"/>
    </font>
    <font>
      <b/>
      <sz val="12"/>
      <color rgb="FF0070C0"/>
      <name val="Arial"/>
      <family val="2"/>
    </font>
    <font>
      <b/>
      <sz val="16"/>
      <color rgb="FF0070C0"/>
      <name val="Arial"/>
      <family val="2"/>
    </font>
    <font>
      <b/>
      <sz val="20"/>
      <color theme="0"/>
      <name val="Arial"/>
      <family val="2"/>
    </font>
    <font>
      <b/>
      <sz val="8"/>
      <name val="Arial"/>
      <family val="2"/>
    </font>
  </fonts>
  <fills count="7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
      <gradientFill type="path">
        <stop position="0">
          <color theme="3" tint="0.5999900102615356"/>
        </stop>
        <stop position="1">
          <color theme="3" tint="0.40000998973846436"/>
        </stop>
      </gradientFill>
    </fill>
    <fill>
      <gradientFill type="path">
        <stop position="0">
          <color theme="3" tint="0.5999900102615356"/>
        </stop>
        <stop position="1">
          <color theme="3" tint="0.40000998973846436"/>
        </stop>
      </gradientFill>
    </fill>
    <fill>
      <gradientFill type="path">
        <stop position="0">
          <color theme="3" tint="0.5999900102615356"/>
        </stop>
        <stop position="1">
          <color theme="3" tint="0.40000998973846436"/>
        </stop>
      </gradientFill>
    </fill>
    <fill>
      <gradientFill type="path">
        <stop position="0">
          <color theme="3" tint="0.5999900102615356"/>
        </stop>
        <stop position="1">
          <color theme="3" tint="0.40000998973846436"/>
        </stop>
      </gradientFill>
    </fill>
    <fill>
      <gradientFill type="path">
        <stop position="0">
          <color theme="3" tint="0.5999900102615356"/>
        </stop>
        <stop position="1">
          <color theme="3" tint="0.40000998973846436"/>
        </stop>
      </gradientFill>
    </fill>
    <fill>
      <patternFill patternType="solid">
        <fgColor rgb="FFFFFF00"/>
        <bgColor indexed="64"/>
      </patternFill>
    </fill>
    <fill>
      <gradientFill type="path">
        <stop position="0">
          <color theme="3" tint="0.5999900102615356"/>
        </stop>
        <stop position="1">
          <color theme="3" tint="0.40000998973846436"/>
        </stop>
      </gradientFill>
    </fill>
    <fill>
      <gradientFill type="path">
        <stop position="0">
          <color theme="3" tint="0.5999900102615356"/>
        </stop>
        <stop position="1">
          <color theme="3" tint="0.40000998973846436"/>
        </stop>
      </gradientFill>
    </fill>
    <fill>
      <gradientFill type="path">
        <stop position="0">
          <color theme="3" tint="0.5999900102615356"/>
        </stop>
        <stop position="1">
          <color theme="3" tint="0.40000998973846436"/>
        </stop>
      </gradientFill>
    </fill>
    <fill>
      <gradientFill type="path">
        <stop position="0">
          <color theme="3" tint="0.5999900102615356"/>
        </stop>
        <stop position="1">
          <color theme="3" tint="0.40000998973846436"/>
        </stop>
      </gradientFill>
    </fill>
    <fill>
      <gradientFill type="path">
        <stop position="0">
          <color theme="3" tint="0.5999900102615356"/>
        </stop>
        <stop position="1">
          <color theme="3" tint="0.40000998973846436"/>
        </stop>
      </gradientFill>
    </fill>
    <fill>
      <gradientFill type="path">
        <stop position="0">
          <color theme="3" tint="0.5999900102615356"/>
        </stop>
        <stop position="1">
          <color theme="3" tint="0.40000998973846436"/>
        </stop>
      </gradientFill>
    </fill>
    <fill>
      <gradientFill type="path">
        <stop position="0">
          <color theme="3" tint="0.5999900102615356"/>
        </stop>
        <stop position="1">
          <color theme="3" tint="0.40000998973846436"/>
        </stop>
      </gradientFill>
    </fill>
    <fill>
      <gradientFill type="path">
        <stop position="0">
          <color theme="3" tint="0.5999900102615356"/>
        </stop>
        <stop position="1">
          <color theme="3" tint="0.40000998973846436"/>
        </stop>
      </gradientFill>
    </fill>
    <fill>
      <gradientFill type="path">
        <stop position="0">
          <color theme="3" tint="0.5999900102615356"/>
        </stop>
        <stop position="1">
          <color theme="3" tint="0.40000998973846436"/>
        </stop>
      </gradientFill>
    </fill>
    <fill>
      <gradientFill type="path">
        <stop position="0">
          <color theme="3" tint="0.5999900102615356"/>
        </stop>
        <stop position="1">
          <color theme="3" tint="0.40000998973846436"/>
        </stop>
      </gradientFill>
    </fill>
    <fill>
      <gradientFill type="path">
        <stop position="0">
          <color theme="3" tint="0.5999900102615356"/>
        </stop>
        <stop position="1">
          <color theme="3" tint="0.40000998973846436"/>
        </stop>
      </gradientFill>
    </fill>
    <fill>
      <gradientFill type="path">
        <stop position="0">
          <color theme="3" tint="0.5999900102615356"/>
        </stop>
        <stop position="1">
          <color theme="3" tint="0.40000998973846436"/>
        </stop>
      </gradientFill>
    </fill>
    <fill>
      <gradientFill type="path">
        <stop position="0">
          <color theme="3" tint="0.5999900102615356"/>
        </stop>
        <stop position="1">
          <color theme="3" tint="0.40000998973846436"/>
        </stop>
      </gradientFill>
    </fill>
    <fill>
      <gradientFill type="path">
        <stop position="0">
          <color theme="3" tint="0.5999900102615356"/>
        </stop>
        <stop position="1">
          <color theme="3" tint="0.40000998973846436"/>
        </stop>
      </gradientFill>
    </fill>
    <fill>
      <patternFill patternType="solid">
        <fgColor indexed="65"/>
        <bgColor indexed="64"/>
      </patternFill>
    </fill>
    <fill>
      <gradientFill type="path">
        <stop position="0">
          <color theme="3" tint="0.5999900102615356"/>
        </stop>
        <stop position="1">
          <color theme="4"/>
        </stop>
      </gradientFill>
    </fill>
    <fill>
      <gradientFill type="path">
        <stop position="0">
          <color theme="3" tint="0.5999900102615356"/>
        </stop>
        <stop position="1">
          <color theme="4"/>
        </stop>
      </gradientFill>
    </fill>
    <fill>
      <gradientFill type="path">
        <stop position="0">
          <color theme="3" tint="0.5999900102615356"/>
        </stop>
        <stop position="1">
          <color theme="4"/>
        </stop>
      </gradientFill>
    </fill>
    <fill>
      <gradientFill type="path">
        <stop position="0">
          <color theme="3" tint="0.5999900102615356"/>
        </stop>
        <stop position="1">
          <color theme="4"/>
        </stop>
      </gradientFill>
    </fill>
    <fill>
      <gradientFill type="path">
        <stop position="0">
          <color theme="3" tint="0.5999900102615356"/>
        </stop>
        <stop position="1">
          <color theme="4"/>
        </stop>
      </gradientFill>
    </fill>
    <fill>
      <gradientFill type="path">
        <stop position="0">
          <color theme="3" tint="0.5999900102615356"/>
        </stop>
        <stop position="1">
          <color theme="4"/>
        </stop>
      </gradientFill>
    </fill>
    <fill>
      <gradientFill type="path">
        <stop position="0">
          <color theme="3" tint="0.5999900102615356"/>
        </stop>
        <stop position="1">
          <color theme="4"/>
        </stop>
      </gradientFill>
    </fill>
    <fill>
      <gradientFill type="path">
        <stop position="0">
          <color theme="3" tint="0.5999900102615356"/>
        </stop>
        <stop position="1">
          <color theme="4"/>
        </stop>
      </gradientFill>
    </fill>
    <fill>
      <gradientFill type="path">
        <stop position="0">
          <color theme="3" tint="0.5999900102615356"/>
        </stop>
        <stop position="1">
          <color theme="4"/>
        </stop>
      </gradientFill>
    </fill>
    <fill>
      <gradientFill type="path">
        <stop position="0">
          <color theme="3" tint="0.5999900102615356"/>
        </stop>
        <stop position="1">
          <color theme="3" tint="0.40000998973846436"/>
        </stop>
      </gradientFill>
    </fill>
    <fill>
      <gradientFill type="path">
        <stop position="0">
          <color theme="3" tint="0.5999900102615356"/>
        </stop>
        <stop position="1">
          <color theme="3" tint="0.40000998973846436"/>
        </stop>
      </gradientFill>
    </fill>
    <fill>
      <gradientFill type="path">
        <stop position="0">
          <color theme="3" tint="0.5999900102615356"/>
        </stop>
        <stop position="1">
          <color theme="3" tint="0.40000998973846436"/>
        </stop>
      </gradientFill>
    </fill>
    <fill>
      <gradientFill type="path">
        <stop position="0">
          <color theme="3" tint="0.5999900102615356"/>
        </stop>
        <stop position="1">
          <color theme="4"/>
        </stop>
      </gradientFill>
    </fill>
    <fill>
      <gradientFill type="path">
        <stop position="0">
          <color theme="3" tint="0.5999900102615356"/>
        </stop>
        <stop position="1">
          <color theme="3" tint="0.40000998973846436"/>
        </stop>
      </gradientFill>
    </fill>
    <fill>
      <gradientFill type="path">
        <stop position="0">
          <color theme="3" tint="0.5999900102615356"/>
        </stop>
        <stop position="1">
          <color theme="3" tint="0.40000998973846436"/>
        </stop>
      </gradientFill>
    </fill>
    <fill>
      <gradientFill type="path">
        <stop position="0">
          <color theme="3" tint="0.5999900102615356"/>
        </stop>
        <stop position="1">
          <color theme="4"/>
        </stop>
      </gradient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30"/>
      </left>
      <right/>
      <top/>
      <bottom/>
    </border>
    <border>
      <left/>
      <right/>
      <top style="medium">
        <color indexed="30"/>
      </top>
      <bottom/>
    </border>
    <border>
      <left>
        <color indexed="63"/>
      </left>
      <right>
        <color indexed="63"/>
      </right>
      <top style="thin"/>
      <bottom>
        <color indexed="63"/>
      </bottom>
    </border>
    <border>
      <left style="thin">
        <color indexed="48"/>
      </left>
      <right>
        <color indexed="63"/>
      </right>
      <top>
        <color indexed="63"/>
      </top>
      <bottom style="thin">
        <color indexed="48"/>
      </bottom>
    </border>
    <border>
      <left style="medium">
        <color indexed="9"/>
      </left>
      <right>
        <color indexed="63"/>
      </right>
      <top style="medium">
        <color indexed="48"/>
      </top>
      <bottom style="medium">
        <color indexed="48"/>
      </bottom>
    </border>
    <border>
      <left style="thin">
        <color theme="3" tint="0.3999499976634979"/>
      </left>
      <right style="thin">
        <color theme="3" tint="0.3999499976634979"/>
      </right>
      <top>
        <color indexed="63"/>
      </top>
      <bottom style="thin">
        <color theme="3" tint="0.3999499976634979"/>
      </bottom>
    </border>
    <border>
      <left style="thin">
        <color theme="3" tint="0.3999499976634979"/>
      </left>
      <right style="medium">
        <color theme="3" tint="0.3999499976634979"/>
      </right>
      <top>
        <color indexed="63"/>
      </top>
      <bottom style="thin">
        <color theme="3" tint="0.3999499976634979"/>
      </bottom>
    </border>
    <border>
      <left style="thin">
        <color theme="3" tint="0.3999499976634979"/>
      </left>
      <right style="thin">
        <color theme="3" tint="0.3999499976634979"/>
      </right>
      <top style="thin">
        <color theme="3" tint="0.3999499976634979"/>
      </top>
      <bottom style="thin">
        <color theme="3" tint="0.3999499976634979"/>
      </bottom>
    </border>
    <border>
      <left style="thin">
        <color theme="3" tint="0.3999499976634979"/>
      </left>
      <right style="medium">
        <color theme="3" tint="0.3999499976634979"/>
      </right>
      <top style="thin">
        <color theme="3" tint="0.3999499976634979"/>
      </top>
      <bottom style="thin">
        <color theme="3" tint="0.3999499976634979"/>
      </bottom>
    </border>
    <border>
      <left style="thin">
        <color theme="3" tint="0.3999499976634979"/>
      </left>
      <right style="thin">
        <color theme="3" tint="0.3999499976634979"/>
      </right>
      <top style="thin">
        <color theme="3" tint="0.3999499976634979"/>
      </top>
      <bottom style="medium">
        <color theme="3" tint="0.3999499976634979"/>
      </bottom>
    </border>
    <border>
      <left style="thin">
        <color theme="3" tint="0.3999499976634979"/>
      </left>
      <right style="medium">
        <color theme="3" tint="0.3999499976634979"/>
      </right>
      <top style="thin">
        <color theme="3" tint="0.3999499976634979"/>
      </top>
      <bottom style="medium">
        <color theme="3" tint="0.3999499976634979"/>
      </bottom>
    </border>
    <border>
      <left>
        <color indexed="63"/>
      </left>
      <right style="medium">
        <color theme="3" tint="0.3999499976634979"/>
      </right>
      <top style="medium">
        <color theme="3" tint="0.3999499976634979"/>
      </top>
      <bottom>
        <color indexed="63"/>
      </bottom>
    </border>
    <border>
      <left style="medium">
        <color theme="3" tint="0.3999499976634979"/>
      </left>
      <right style="medium">
        <color theme="3" tint="0.3999499976634979"/>
      </right>
      <top style="medium">
        <color theme="3" tint="0.3999499976634979"/>
      </top>
      <bottom>
        <color indexed="63"/>
      </bottom>
    </border>
    <border>
      <left style="medium">
        <color indexed="9"/>
      </left>
      <right>
        <color indexed="63"/>
      </right>
      <top style="medium">
        <color indexed="48"/>
      </top>
      <bottom>
        <color indexed="63"/>
      </bottom>
    </border>
    <border>
      <left>
        <color indexed="63"/>
      </left>
      <right style="medium">
        <color indexed="9"/>
      </right>
      <top style="medium">
        <color indexed="48"/>
      </top>
      <bottom style="medium">
        <color indexed="48"/>
      </bottom>
    </border>
    <border>
      <left>
        <color indexed="63"/>
      </left>
      <right style="thin">
        <color indexed="48"/>
      </right>
      <top>
        <color indexed="63"/>
      </top>
      <bottom style="thin">
        <color indexed="48"/>
      </bottom>
    </border>
    <border>
      <left style="medium">
        <color theme="3" tint="0.3999499976634979"/>
      </left>
      <right style="thin">
        <color theme="3" tint="0.3999499976634979"/>
      </right>
      <top style="thin">
        <color theme="3" tint="0.3999499976634979"/>
      </top>
      <bottom style="thin">
        <color theme="3" tint="0.3999499976634979"/>
      </bottom>
    </border>
    <border>
      <left style="thin">
        <color theme="3" tint="0.3999499976634979"/>
      </left>
      <right>
        <color indexed="63"/>
      </right>
      <top style="thin">
        <color theme="3" tint="0.3999499976634979"/>
      </top>
      <bottom style="thin">
        <color theme="3" tint="0.3999499976634979"/>
      </bottom>
    </border>
    <border>
      <left>
        <color indexed="63"/>
      </left>
      <right>
        <color indexed="63"/>
      </right>
      <top style="thin">
        <color rgb="FF0070C0"/>
      </top>
      <bottom style="thin">
        <color theme="0"/>
      </bottom>
    </border>
    <border>
      <left style="thin">
        <color theme="3" tint="0.3999499976634979"/>
      </left>
      <right style="thin">
        <color theme="3" tint="0.3999499976634979"/>
      </right>
      <top style="medium">
        <color theme="3" tint="0.3999499976634979"/>
      </top>
      <bottom style="thin">
        <color theme="3" tint="0.3999499976634979"/>
      </bottom>
    </border>
    <border>
      <left style="thin">
        <color theme="3" tint="0.3999499976634979"/>
      </left>
      <right style="medium">
        <color theme="3" tint="0.3999499976634979"/>
      </right>
      <top style="medium">
        <color theme="3" tint="0.3999499976634979"/>
      </top>
      <bottom style="thin">
        <color theme="3" tint="0.3999499976634979"/>
      </bottom>
    </border>
    <border>
      <left style="medium">
        <color theme="3" tint="0.39991000294685364"/>
      </left>
      <right style="thin">
        <color theme="3" tint="0.3999499976634979"/>
      </right>
      <top style="thin">
        <color theme="3" tint="0.3999499976634979"/>
      </top>
      <bottom style="thin">
        <color theme="3" tint="0.3999499976634979"/>
      </bottom>
    </border>
    <border>
      <left/>
      <right/>
      <top style="medium">
        <color rgb="FF0070C0"/>
      </top>
      <bottom/>
    </border>
    <border>
      <left>
        <color indexed="63"/>
      </left>
      <right style="medium">
        <color rgb="FF0070C0"/>
      </right>
      <top style="medium">
        <color rgb="FF0070C0"/>
      </top>
      <bottom>
        <color indexed="63"/>
      </bottom>
    </border>
    <border>
      <left>
        <color indexed="63"/>
      </left>
      <right style="medium">
        <color rgb="FF0070C0"/>
      </right>
      <top>
        <color indexed="63"/>
      </top>
      <bottom>
        <color indexed="63"/>
      </bottom>
    </border>
    <border>
      <left>
        <color indexed="63"/>
      </left>
      <right>
        <color indexed="63"/>
      </right>
      <top>
        <color indexed="63"/>
      </top>
      <bottom style="medium">
        <color rgb="FF0070C0"/>
      </bottom>
    </border>
    <border>
      <left>
        <color indexed="63"/>
      </left>
      <right style="medium">
        <color rgb="FF0070C0"/>
      </right>
      <top>
        <color indexed="63"/>
      </top>
      <bottom style="medium">
        <color rgb="FF0070C0"/>
      </bottom>
    </border>
    <border>
      <left style="medium">
        <color theme="3" tint="0.3999499976634979"/>
      </left>
      <right style="thin">
        <color theme="3" tint="0.3999499976634979"/>
      </right>
      <top style="thin">
        <color theme="3" tint="0.3999499976634979"/>
      </top>
      <bottom style="medium">
        <color theme="3" tint="0.3999499976634979"/>
      </bottom>
    </border>
    <border>
      <left style="thin">
        <color theme="3" tint="0.3999499976634979"/>
      </left>
      <right>
        <color indexed="63"/>
      </right>
      <top style="thin">
        <color theme="3" tint="0.3999499976634979"/>
      </top>
      <bottom style="medium">
        <color theme="3" tint="0.3999499976634979"/>
      </bottom>
    </border>
    <border>
      <left style="medium">
        <color theme="3" tint="0.39991000294685364"/>
      </left>
      <right style="thin">
        <color theme="3" tint="0.3999499976634979"/>
      </right>
      <top style="thin">
        <color theme="3" tint="0.3999499976634979"/>
      </top>
      <bottom style="medium">
        <color theme="3" tint="0.3999499976634979"/>
      </bottom>
    </border>
    <border>
      <left style="medium">
        <color rgb="FF0070C0"/>
      </left>
      <right/>
      <top/>
      <bottom/>
    </border>
    <border>
      <left style="medium">
        <color theme="3" tint="0.3999499976634979"/>
      </left>
      <right>
        <color indexed="63"/>
      </right>
      <top style="medium">
        <color theme="3" tint="0.3999499976634979"/>
      </top>
      <bottom style="thin">
        <color theme="3" tint="0.3999499976634979"/>
      </bottom>
    </border>
    <border>
      <left style="medium">
        <color theme="3" tint="0.39991000294685364"/>
      </left>
      <right style="medium">
        <color theme="3" tint="0.39991000294685364"/>
      </right>
      <top style="medium">
        <color theme="3" tint="0.3999499976634979"/>
      </top>
      <bottom style="thin">
        <color theme="3" tint="0.3999499976634979"/>
      </bottom>
    </border>
    <border>
      <left>
        <color indexed="63"/>
      </left>
      <right style="thin">
        <color theme="3" tint="0.3999499976634979"/>
      </right>
      <top style="medium">
        <color theme="3" tint="0.3999499976634979"/>
      </top>
      <bottom style="thin">
        <color theme="3" tint="0.3999499976634979"/>
      </bottom>
    </border>
    <border>
      <left style="thin">
        <color theme="3" tint="0.3999499976634979"/>
      </left>
      <right>
        <color indexed="63"/>
      </right>
      <top style="medium">
        <color theme="3" tint="0.3999499976634979"/>
      </top>
      <bottom style="thin">
        <color theme="3" tint="0.3999499976634979"/>
      </bottom>
    </border>
    <border>
      <left style="medium">
        <color theme="3" tint="0.39991000294685364"/>
      </left>
      <right style="thin">
        <color theme="3" tint="0.3999499976634979"/>
      </right>
      <top style="medium">
        <color theme="3" tint="0.3999499976634979"/>
      </top>
      <bottom style="thin">
        <color theme="3" tint="0.3999499976634979"/>
      </bottom>
    </border>
    <border>
      <left style="medium">
        <color theme="3" tint="0.3999499976634979"/>
      </left>
      <right style="medium">
        <color indexed="9"/>
      </right>
      <top style="medium">
        <color theme="3" tint="0.3999499976634979"/>
      </top>
      <bottom>
        <color indexed="63"/>
      </bottom>
    </border>
    <border>
      <left style="medium">
        <color indexed="9"/>
      </left>
      <right>
        <color indexed="63"/>
      </right>
      <top style="medium">
        <color theme="3" tint="0.3999499976634979"/>
      </top>
      <bottom>
        <color indexed="63"/>
      </bottom>
    </border>
    <border>
      <left style="medium">
        <color theme="3" tint="0.3999499976634979"/>
      </left>
      <right style="thin">
        <color theme="3" tint="0.3999499976634979"/>
      </right>
      <top>
        <color indexed="63"/>
      </top>
      <bottom style="thin">
        <color theme="3" tint="0.3999499976634979"/>
      </bottom>
    </border>
    <border>
      <left style="medium">
        <color theme="3" tint="0.3999499976634979"/>
      </left>
      <right>
        <color indexed="63"/>
      </right>
      <top style="thin">
        <color theme="3" tint="0.3999499976634979"/>
      </top>
      <bottom style="thin">
        <color theme="3" tint="0.3999499976634979"/>
      </bottom>
    </border>
    <border>
      <left style="medium">
        <color theme="3" tint="0.3999499976634979"/>
      </left>
      <right>
        <color indexed="63"/>
      </right>
      <top style="thin">
        <color theme="3" tint="0.3999499976634979"/>
      </top>
      <bottom style="medium">
        <color theme="3" tint="0.39991000294685364"/>
      </bottom>
    </border>
    <border>
      <left style="medium">
        <color theme="3" tint="0.39991000294685364"/>
      </left>
      <right style="medium">
        <color theme="3" tint="0.39991000294685364"/>
      </right>
      <top style="thin">
        <color theme="3" tint="0.3999499976634979"/>
      </top>
      <bottom style="thin">
        <color theme="3" tint="0.3999499976634979"/>
      </bottom>
    </border>
    <border>
      <left style="medium">
        <color theme="3" tint="0.39991000294685364"/>
      </left>
      <right style="medium">
        <color theme="3" tint="0.39991000294685364"/>
      </right>
      <top style="thin">
        <color theme="3" tint="0.3999499976634979"/>
      </top>
      <bottom style="medium">
        <color theme="3" tint="0.39991000294685364"/>
      </bottom>
    </border>
    <border>
      <left style="medium">
        <color theme="3" tint="0.3999499976634979"/>
      </left>
      <right>
        <color indexed="63"/>
      </right>
      <top>
        <color indexed="63"/>
      </top>
      <bottom style="thin">
        <color theme="3" tint="0.3999499976634979"/>
      </bottom>
    </border>
    <border>
      <left style="medium">
        <color theme="3" tint="0.39991000294685364"/>
      </left>
      <right style="medium">
        <color theme="3" tint="0.39991000294685364"/>
      </right>
      <top>
        <color indexed="63"/>
      </top>
      <bottom style="thin">
        <color theme="3" tint="0.3999499976634979"/>
      </bottom>
    </border>
    <border>
      <left style="medium">
        <color theme="3" tint="0.3999499976634979"/>
      </left>
      <right>
        <color indexed="63"/>
      </right>
      <top style="medium">
        <color theme="3" tint="0.3999499976634979"/>
      </top>
      <bottom style="medium">
        <color theme="3" tint="0.39991000294685364"/>
      </bottom>
    </border>
    <border>
      <left style="medium">
        <color theme="3" tint="0.39991000294685364"/>
      </left>
      <right style="medium">
        <color theme="3" tint="0.39991000294685364"/>
      </right>
      <top style="medium">
        <color theme="3" tint="0.3999499976634979"/>
      </top>
      <bottom style="medium">
        <color theme="3" tint="0.39991000294685364"/>
      </bottom>
    </border>
    <border>
      <left style="medium">
        <color rgb="FF0070C0"/>
      </left>
      <right style="medium">
        <color rgb="FF0070C0"/>
      </right>
      <top style="medium">
        <color rgb="FF0070C0"/>
      </top>
      <bottom>
        <color indexed="63"/>
      </bottom>
    </border>
    <border>
      <left style="medium">
        <color rgb="FF0070C0"/>
      </left>
      <right>
        <color indexed="63"/>
      </right>
      <top>
        <color indexed="63"/>
      </top>
      <bottom style="medium">
        <color rgb="FF0070C0"/>
      </bottom>
    </border>
    <border>
      <left style="medium">
        <color rgb="FF0070C0"/>
      </left>
      <right>
        <color indexed="63"/>
      </right>
      <top style="medium">
        <color rgb="FF0070C0"/>
      </top>
      <bottom style="medium">
        <color rgb="FF0070C0"/>
      </bottom>
    </border>
    <border>
      <left>
        <color indexed="63"/>
      </left>
      <right>
        <color indexed="63"/>
      </right>
      <top style="medium">
        <color rgb="FF0070C0"/>
      </top>
      <bottom style="medium">
        <color rgb="FF0070C0"/>
      </bottom>
    </border>
    <border>
      <left>
        <color indexed="63"/>
      </left>
      <right style="medium">
        <color rgb="FF0070C0"/>
      </right>
      <top style="medium">
        <color rgb="FF0070C0"/>
      </top>
      <bottom style="medium">
        <color rgb="FF0070C0"/>
      </bottom>
    </border>
    <border>
      <left style="medium">
        <color rgb="FF0070C0"/>
      </left>
      <right>
        <color indexed="63"/>
      </right>
      <top style="medium">
        <color rgb="FF0070C0"/>
      </top>
      <bottom>
        <color indexed="63"/>
      </bottom>
    </border>
    <border>
      <left style="medium">
        <color theme="4"/>
      </left>
      <right style="medium">
        <color theme="4"/>
      </right>
      <top style="medium">
        <color theme="4"/>
      </top>
      <bottom>
        <color indexed="63"/>
      </bottom>
    </border>
    <border>
      <left style="medium">
        <color theme="4"/>
      </left>
      <right style="medium">
        <color theme="4"/>
      </right>
      <top>
        <color indexed="63"/>
      </top>
      <bottom>
        <color indexed="63"/>
      </bottom>
    </border>
    <border>
      <left style="medium">
        <color theme="4"/>
      </left>
      <right style="medium">
        <color theme="4"/>
      </right>
      <top>
        <color indexed="63"/>
      </top>
      <bottom style="medium">
        <color theme="4"/>
      </bottom>
    </border>
    <border>
      <left style="thin">
        <color theme="3" tint="0.3999499976634979"/>
      </left>
      <right style="thin">
        <color theme="3" tint="0.3999499976634979"/>
      </right>
      <top style="thin">
        <color theme="3" tint="0.3999499976634979"/>
      </top>
      <bottom style="medium">
        <color theme="3" tint="0.39991000294685364"/>
      </bottom>
    </border>
    <border>
      <left style="medium">
        <color rgb="FF0070C0"/>
      </left>
      <right style="thin">
        <color rgb="FF0070C0"/>
      </right>
      <top/>
      <bottom style="thin">
        <color rgb="FF0070C0"/>
      </bottom>
    </border>
    <border>
      <left style="thin">
        <color rgb="FF0070C0"/>
      </left>
      <right style="thin">
        <color rgb="FF0070C0"/>
      </right>
      <top/>
      <bottom style="thin">
        <color rgb="FF0070C0"/>
      </bottom>
    </border>
    <border>
      <left style="thin">
        <color rgb="FF0070C0"/>
      </left>
      <right style="medium">
        <color rgb="FF0070C0"/>
      </right>
      <top/>
      <bottom style="thin">
        <color rgb="FF0070C0"/>
      </bottom>
    </border>
    <border>
      <left style="medium">
        <color rgb="FF0070C0"/>
      </left>
      <right style="thin">
        <color rgb="FF0070C0"/>
      </right>
      <top style="thin">
        <color rgb="FF0070C0"/>
      </top>
      <bottom style="thin">
        <color rgb="FF0070C0"/>
      </bottom>
    </border>
    <border>
      <left style="thin">
        <color rgb="FF0070C0"/>
      </left>
      <right style="thin">
        <color rgb="FF0070C0"/>
      </right>
      <top style="thin">
        <color rgb="FF0070C0"/>
      </top>
      <bottom style="thin">
        <color rgb="FF0070C0"/>
      </bottom>
    </border>
    <border>
      <left style="thin">
        <color rgb="FF0070C0"/>
      </left>
      <right style="medium">
        <color rgb="FF0070C0"/>
      </right>
      <top style="thin">
        <color rgb="FF0070C0"/>
      </top>
      <bottom style="thin">
        <color rgb="FF0070C0"/>
      </bottom>
    </border>
    <border>
      <left style="medium">
        <color rgb="FF0070C0"/>
      </left>
      <right style="thin">
        <color rgb="FF0070C0"/>
      </right>
      <top style="thin">
        <color rgb="FF0070C0"/>
      </top>
      <bottom style="medium">
        <color rgb="FF0070C0"/>
      </bottom>
    </border>
    <border>
      <left style="thin">
        <color rgb="FF0070C0"/>
      </left>
      <right style="thin">
        <color rgb="FF0070C0"/>
      </right>
      <top style="thin">
        <color rgb="FF0070C0"/>
      </top>
      <bottom style="medium">
        <color rgb="FF0070C0"/>
      </bottom>
    </border>
    <border>
      <left style="thin">
        <color rgb="FF0070C0"/>
      </left>
      <right style="medium">
        <color rgb="FF0070C0"/>
      </right>
      <top style="thin">
        <color rgb="FF0070C0"/>
      </top>
      <bottom style="medium">
        <color rgb="FF0070C0"/>
      </bottom>
    </border>
    <border>
      <left style="thin">
        <color theme="3" tint="0.3999499976634979"/>
      </left>
      <right style="thin">
        <color theme="3" tint="0.3999499976634979"/>
      </right>
      <top style="thin">
        <color theme="3" tint="0.3999499976634979"/>
      </top>
      <bottom style="medium">
        <color rgb="FF0070C0"/>
      </bottom>
    </border>
    <border>
      <left style="medium">
        <color rgb="FF0070C0"/>
      </left>
      <right style="medium">
        <color rgb="FF0070C0"/>
      </right>
      <top>
        <color indexed="63"/>
      </top>
      <bottom>
        <color indexed="63"/>
      </bottom>
    </border>
    <border>
      <left style="medium">
        <color rgb="FF0070C0"/>
      </left>
      <right style="medium">
        <color rgb="FF0070C0"/>
      </right>
      <top>
        <color indexed="63"/>
      </top>
      <bottom style="medium">
        <color rgb="FF0070C0"/>
      </bottom>
    </border>
    <border>
      <left style="thin">
        <color theme="3" tint="0.39991000294685364"/>
      </left>
      <right>
        <color indexed="63"/>
      </right>
      <top style="thin">
        <color theme="3" tint="0.39991000294685364"/>
      </top>
      <bottom style="medium">
        <color theme="3" tint="0.3999499976634979"/>
      </bottom>
    </border>
    <border>
      <left>
        <color indexed="63"/>
      </left>
      <right style="thin">
        <color theme="3" tint="0.39991000294685364"/>
      </right>
      <top style="thin">
        <color theme="3" tint="0.39991000294685364"/>
      </top>
      <bottom style="medium">
        <color theme="3" tint="0.3999499976634979"/>
      </bottom>
    </border>
    <border>
      <left>
        <color indexed="63"/>
      </left>
      <right style="thin">
        <color theme="3" tint="0.3999499976634979"/>
      </right>
      <top>
        <color indexed="63"/>
      </top>
      <bottom>
        <color indexed="63"/>
      </bottom>
    </border>
    <border>
      <left>
        <color indexed="63"/>
      </left>
      <right style="thin">
        <color theme="3" tint="0.3999499976634979"/>
      </right>
      <top>
        <color indexed="63"/>
      </top>
      <bottom style="medium">
        <color rgb="FF0070C0"/>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37">
    <xf numFmtId="0" fontId="0" fillId="0" borderId="0" xfId="0" applyAlignment="1">
      <alignment/>
    </xf>
    <xf numFmtId="0" fontId="0" fillId="0" borderId="0" xfId="0" applyBorder="1" applyAlignment="1">
      <alignment/>
    </xf>
    <xf numFmtId="0" fontId="0" fillId="0" borderId="0" xfId="0" applyAlignment="1" applyProtection="1">
      <alignment/>
      <protection hidden="1"/>
    </xf>
    <xf numFmtId="0" fontId="0" fillId="0" borderId="0" xfId="0" applyAlignment="1">
      <alignment horizontal="center"/>
    </xf>
    <xf numFmtId="0" fontId="0" fillId="0" borderId="0" xfId="0" applyBorder="1" applyAlignment="1">
      <alignment horizontal="center"/>
    </xf>
    <xf numFmtId="0" fontId="0" fillId="0" borderId="0" xfId="0" applyBorder="1" applyAlignment="1" applyProtection="1">
      <alignment horizontal="center" vertical="center"/>
      <protection hidden="1"/>
    </xf>
    <xf numFmtId="0" fontId="0" fillId="0" borderId="0" xfId="0" applyBorder="1" applyAlignment="1" applyProtection="1">
      <alignment horizontal="center"/>
      <protection hidden="1"/>
    </xf>
    <xf numFmtId="0" fontId="0" fillId="0" borderId="0" xfId="0" applyFill="1" applyAlignment="1">
      <alignment/>
    </xf>
    <xf numFmtId="0" fontId="0" fillId="0" borderId="0" xfId="0" applyFill="1" applyBorder="1" applyAlignment="1">
      <alignment/>
    </xf>
    <xf numFmtId="0" fontId="0" fillId="0" borderId="0" xfId="0" applyFill="1" applyBorder="1" applyAlignment="1">
      <alignment/>
    </xf>
    <xf numFmtId="0" fontId="3" fillId="0" borderId="0" xfId="0" applyFont="1" applyBorder="1" applyAlignment="1" applyProtection="1">
      <alignment horizontal="center" vertical="center"/>
      <protection hidden="1"/>
    </xf>
    <xf numFmtId="0" fontId="3" fillId="0" borderId="0" xfId="0" applyFont="1" applyBorder="1" applyAlignment="1" applyProtection="1">
      <alignment horizontal="center"/>
      <protection hidden="1"/>
    </xf>
    <xf numFmtId="0" fontId="4" fillId="0" borderId="0" xfId="0" applyFont="1" applyFill="1" applyBorder="1" applyAlignment="1">
      <alignment horizontal="center" textRotation="90" wrapText="1"/>
    </xf>
    <xf numFmtId="0" fontId="0" fillId="0" borderId="0" xfId="0" applyFont="1" applyAlignment="1">
      <alignment/>
    </xf>
    <xf numFmtId="0" fontId="0" fillId="0" borderId="10" xfId="0" applyBorder="1" applyAlignment="1">
      <alignment/>
    </xf>
    <xf numFmtId="0" fontId="0" fillId="0" borderId="0" xfId="0" applyAlignment="1">
      <alignment horizontal="center" textRotation="90"/>
    </xf>
    <xf numFmtId="0" fontId="0" fillId="0" borderId="0" xfId="0" applyFont="1" applyAlignment="1">
      <alignment horizontal="center" textRotation="90"/>
    </xf>
    <xf numFmtId="0" fontId="0" fillId="0" borderId="11" xfId="0" applyBorder="1" applyAlignment="1" applyProtection="1">
      <alignment horizontal="center" vertical="center"/>
      <protection hidden="1"/>
    </xf>
    <xf numFmtId="0" fontId="0" fillId="0" borderId="11" xfId="0" applyBorder="1" applyAlignment="1" applyProtection="1">
      <alignment horizontal="center"/>
      <protection hidden="1"/>
    </xf>
    <xf numFmtId="0" fontId="3" fillId="0" borderId="11" xfId="0" applyFont="1" applyBorder="1" applyAlignment="1" applyProtection="1">
      <alignment horizontal="center" vertical="center"/>
      <protection hidden="1"/>
    </xf>
    <xf numFmtId="0" fontId="3" fillId="0" borderId="11" xfId="0" applyFont="1" applyBorder="1" applyAlignment="1" applyProtection="1">
      <alignment horizontal="center"/>
      <protection hidden="1"/>
    </xf>
    <xf numFmtId="0" fontId="0" fillId="0" borderId="11" xfId="0" applyBorder="1" applyAlignment="1" applyProtection="1">
      <alignment horizontal="left"/>
      <protection hidden="1"/>
    </xf>
    <xf numFmtId="0" fontId="0" fillId="0" borderId="0" xfId="0" applyBorder="1" applyAlignment="1" applyProtection="1">
      <alignment horizontal="left"/>
      <protection hidden="1"/>
    </xf>
    <xf numFmtId="0" fontId="6" fillId="0" borderId="0" xfId="0" applyFont="1" applyAlignment="1">
      <alignment/>
    </xf>
    <xf numFmtId="0" fontId="4" fillId="33" borderId="0" xfId="0" applyFont="1" applyFill="1" applyBorder="1" applyAlignment="1" applyProtection="1">
      <alignment horizontal="center" textRotation="90" wrapText="1"/>
      <protection hidden="1"/>
    </xf>
    <xf numFmtId="0" fontId="0" fillId="0" borderId="0" xfId="0" applyAlignment="1">
      <alignment horizontal="center" vertical="center"/>
    </xf>
    <xf numFmtId="0" fontId="0" fillId="0" borderId="0" xfId="0" applyAlignment="1">
      <alignment horizontal="center" vertical="center" wrapText="1"/>
    </xf>
    <xf numFmtId="0" fontId="0" fillId="0" borderId="12" xfId="0" applyBorder="1" applyAlignment="1" applyProtection="1">
      <alignment horizontal="center" vertical="center"/>
      <protection hidden="1"/>
    </xf>
    <xf numFmtId="0" fontId="0" fillId="0" borderId="12" xfId="0" applyBorder="1" applyAlignment="1">
      <alignment/>
    </xf>
    <xf numFmtId="0" fontId="0" fillId="0" borderId="12" xfId="0" applyFont="1" applyBorder="1" applyAlignment="1">
      <alignment/>
    </xf>
    <xf numFmtId="0" fontId="0" fillId="0" borderId="12" xfId="0" applyBorder="1" applyAlignment="1" applyProtection="1">
      <alignment/>
      <protection hidden="1"/>
    </xf>
    <xf numFmtId="0" fontId="6" fillId="0" borderId="12" xfId="0" applyFont="1" applyBorder="1" applyAlignment="1">
      <alignment/>
    </xf>
    <xf numFmtId="0" fontId="69" fillId="0" borderId="0" xfId="0" applyFont="1" applyBorder="1" applyAlignment="1">
      <alignment horizontal="left" vertical="center"/>
    </xf>
    <xf numFmtId="0" fontId="69" fillId="0" borderId="0" xfId="0" applyFont="1" applyBorder="1" applyAlignment="1" applyProtection="1">
      <alignment horizontal="center" vertical="center"/>
      <protection hidden="1"/>
    </xf>
    <xf numFmtId="0" fontId="69" fillId="0" borderId="0" xfId="0" applyFont="1" applyBorder="1" applyAlignment="1">
      <alignment horizontal="center" vertical="center"/>
    </xf>
    <xf numFmtId="0" fontId="6" fillId="0" borderId="0" xfId="0" applyFont="1" applyFill="1" applyBorder="1" applyAlignment="1">
      <alignment/>
    </xf>
    <xf numFmtId="173" fontId="0" fillId="0" borderId="0" xfId="0" applyNumberFormat="1" applyAlignment="1">
      <alignment/>
    </xf>
    <xf numFmtId="0" fontId="0" fillId="0" borderId="0" xfId="0" applyFont="1" applyBorder="1" applyAlignment="1">
      <alignment/>
    </xf>
    <xf numFmtId="0" fontId="69" fillId="0" borderId="13" xfId="81" applyFont="1" applyFill="1" applyBorder="1" applyAlignment="1" applyProtection="1">
      <alignment horizontal="center" vertical="center"/>
      <protection/>
    </xf>
    <xf numFmtId="0" fontId="4" fillId="34" borderId="14" xfId="0" applyFont="1" applyFill="1" applyBorder="1" applyAlignment="1" applyProtection="1">
      <alignment horizontal="center" textRotation="90" wrapText="1"/>
      <protection hidden="1"/>
    </xf>
    <xf numFmtId="0" fontId="0" fillId="35" borderId="0" xfId="0" applyFill="1" applyAlignment="1" applyProtection="1">
      <alignment/>
      <protection hidden="1"/>
    </xf>
    <xf numFmtId="0" fontId="69" fillId="0" borderId="15" xfId="0" applyFont="1" applyBorder="1" applyAlignment="1" applyProtection="1">
      <alignment horizontal="center" vertical="center"/>
      <protection hidden="1"/>
    </xf>
    <xf numFmtId="0" fontId="69" fillId="0" borderId="16" xfId="0" applyFont="1" applyBorder="1" applyAlignment="1" applyProtection="1">
      <alignment horizontal="center" vertical="center"/>
      <protection hidden="1"/>
    </xf>
    <xf numFmtId="0" fontId="69" fillId="0" borderId="17" xfId="0" applyFont="1" applyBorder="1" applyAlignment="1" applyProtection="1">
      <alignment horizontal="center" vertical="center"/>
      <protection hidden="1"/>
    </xf>
    <xf numFmtId="0" fontId="69" fillId="0" borderId="18" xfId="0" applyFont="1" applyBorder="1" applyAlignment="1" applyProtection="1">
      <alignment horizontal="center" vertical="center"/>
      <protection hidden="1"/>
    </xf>
    <xf numFmtId="0" fontId="69" fillId="0" borderId="17" xfId="0" applyFont="1" applyBorder="1" applyAlignment="1">
      <alignment horizontal="center" vertical="center"/>
    </xf>
    <xf numFmtId="0" fontId="69" fillId="0" borderId="18" xfId="0" applyFont="1" applyBorder="1" applyAlignment="1">
      <alignment horizontal="center" vertical="center"/>
    </xf>
    <xf numFmtId="0" fontId="69" fillId="0" borderId="19" xfId="0" applyFont="1" applyBorder="1" applyAlignment="1" applyProtection="1">
      <alignment horizontal="center" vertical="center"/>
      <protection hidden="1"/>
    </xf>
    <xf numFmtId="0" fontId="69" fillId="0" borderId="19" xfId="0" applyFont="1" applyBorder="1" applyAlignment="1">
      <alignment horizontal="center" vertical="center"/>
    </xf>
    <xf numFmtId="0" fontId="69" fillId="0" borderId="20" xfId="0" applyFont="1" applyBorder="1" applyAlignment="1">
      <alignment horizontal="center" vertical="center"/>
    </xf>
    <xf numFmtId="0" fontId="4" fillId="36" borderId="21" xfId="0" applyFont="1" applyFill="1" applyBorder="1" applyAlignment="1">
      <alignment horizontal="center" textRotation="90" wrapText="1"/>
    </xf>
    <xf numFmtId="0" fontId="4" fillId="37" borderId="22" xfId="0" applyFont="1" applyFill="1" applyBorder="1" applyAlignment="1">
      <alignment horizontal="center" textRotation="90" wrapText="1"/>
    </xf>
    <xf numFmtId="0" fontId="4" fillId="33" borderId="23" xfId="0" applyFont="1" applyFill="1" applyBorder="1" applyAlignment="1" applyProtection="1">
      <alignment horizontal="center" textRotation="90" wrapText="1"/>
      <protection hidden="1"/>
    </xf>
    <xf numFmtId="0" fontId="69" fillId="0" borderId="13" xfId="0" applyFont="1" applyBorder="1" applyAlignment="1" applyProtection="1">
      <alignment horizontal="center" vertical="center"/>
      <protection/>
    </xf>
    <xf numFmtId="0" fontId="4" fillId="38" borderId="24" xfId="0" applyFont="1" applyFill="1" applyBorder="1" applyAlignment="1" applyProtection="1">
      <alignment horizontal="center" textRotation="90" wrapText="1"/>
      <protection hidden="1"/>
    </xf>
    <xf numFmtId="0" fontId="69" fillId="0" borderId="25" xfId="81" applyFont="1" applyFill="1" applyBorder="1" applyAlignment="1" applyProtection="1">
      <alignment horizontal="center" vertical="center"/>
      <protection/>
    </xf>
    <xf numFmtId="0" fontId="4" fillId="33" borderId="26" xfId="0" applyFont="1" applyFill="1" applyBorder="1" applyAlignment="1" applyProtection="1">
      <alignment horizontal="center" textRotation="90" wrapText="1"/>
      <protection hidden="1"/>
    </xf>
    <xf numFmtId="0" fontId="4" fillId="33" borderId="17" xfId="0" applyFont="1" applyFill="1" applyBorder="1" applyAlignment="1" applyProtection="1">
      <alignment horizontal="center" textRotation="90" wrapText="1"/>
      <protection hidden="1"/>
    </xf>
    <xf numFmtId="0" fontId="4" fillId="33" borderId="17" xfId="0" applyNumberFormat="1" applyFont="1" applyFill="1" applyBorder="1" applyAlignment="1" applyProtection="1">
      <alignment horizontal="center" textRotation="90" wrapText="1"/>
      <protection hidden="1"/>
    </xf>
    <xf numFmtId="0" fontId="69" fillId="0" borderId="20" xfId="0" applyFont="1" applyBorder="1" applyAlignment="1" applyProtection="1">
      <alignment horizontal="center" vertical="center"/>
      <protection hidden="1"/>
    </xf>
    <xf numFmtId="0" fontId="4" fillId="33" borderId="27" xfId="0" applyFont="1" applyFill="1" applyBorder="1" applyAlignment="1" applyProtection="1">
      <alignment horizontal="center" textRotation="90" wrapText="1"/>
      <protection hidden="1"/>
    </xf>
    <xf numFmtId="0" fontId="70" fillId="0" borderId="0" xfId="0" applyFont="1" applyAlignment="1">
      <alignment/>
    </xf>
    <xf numFmtId="0" fontId="70" fillId="0" borderId="0" xfId="0" applyFont="1" applyAlignment="1" applyProtection="1">
      <alignment wrapText="1"/>
      <protection locked="0"/>
    </xf>
    <xf numFmtId="0" fontId="70" fillId="0" borderId="0" xfId="0" applyFont="1" applyAlignment="1">
      <alignment wrapText="1"/>
    </xf>
    <xf numFmtId="0" fontId="71" fillId="0" borderId="0" xfId="0" applyFont="1" applyAlignment="1" applyProtection="1">
      <alignment horizontal="left" vertical="center"/>
      <protection/>
    </xf>
    <xf numFmtId="0" fontId="70" fillId="0" borderId="0" xfId="0" applyFont="1" applyAlignment="1">
      <alignment/>
    </xf>
    <xf numFmtId="0" fontId="70" fillId="0" borderId="0" xfId="0" applyFont="1" applyAlignment="1">
      <alignment horizontal="left" vertical="center"/>
    </xf>
    <xf numFmtId="0" fontId="72" fillId="0" borderId="0" xfId="0" applyFont="1" applyAlignment="1">
      <alignment/>
    </xf>
    <xf numFmtId="0" fontId="73" fillId="0" borderId="0" xfId="0" applyFont="1" applyAlignment="1" applyProtection="1">
      <alignment horizontal="left"/>
      <protection locked="0"/>
    </xf>
    <xf numFmtId="0" fontId="70" fillId="0" borderId="0" xfId="0" applyFont="1" applyBorder="1" applyAlignment="1">
      <alignment/>
    </xf>
    <xf numFmtId="0" fontId="70" fillId="0" borderId="0" xfId="0" applyFont="1" applyAlignment="1">
      <alignment horizontal="left" vertical="top"/>
    </xf>
    <xf numFmtId="0" fontId="70" fillId="0" borderId="0" xfId="0" applyFont="1" applyBorder="1" applyAlignment="1">
      <alignment horizontal="left" vertical="top"/>
    </xf>
    <xf numFmtId="0" fontId="70" fillId="0" borderId="0" xfId="0" applyFont="1" applyAlignment="1">
      <alignment horizontal="left"/>
    </xf>
    <xf numFmtId="0" fontId="72" fillId="0" borderId="0" xfId="0" applyFont="1" applyAlignment="1">
      <alignment/>
    </xf>
    <xf numFmtId="0" fontId="72" fillId="0" borderId="0" xfId="0" applyFont="1" applyAlignment="1">
      <alignment horizontal="left" wrapText="1"/>
    </xf>
    <xf numFmtId="0" fontId="74" fillId="0" borderId="0" xfId="0" applyFont="1" applyAlignment="1">
      <alignment/>
    </xf>
    <xf numFmtId="0" fontId="75" fillId="0" borderId="0" xfId="53" applyFont="1" applyAlignment="1" applyProtection="1">
      <alignment/>
      <protection locked="0"/>
    </xf>
    <xf numFmtId="0" fontId="72" fillId="0" borderId="0" xfId="0" applyFont="1" applyAlignment="1">
      <alignment wrapText="1"/>
    </xf>
    <xf numFmtId="0" fontId="76" fillId="0" borderId="0" xfId="0" applyFont="1" applyAlignment="1">
      <alignment/>
    </xf>
    <xf numFmtId="0" fontId="76" fillId="0" borderId="0" xfId="0" applyFont="1" applyAlignment="1">
      <alignment wrapText="1"/>
    </xf>
    <xf numFmtId="0" fontId="0" fillId="0" borderId="0" xfId="0" applyAlignment="1" applyProtection="1">
      <alignment/>
      <protection/>
    </xf>
    <xf numFmtId="0" fontId="0" fillId="0" borderId="0" xfId="0" applyBorder="1" applyAlignment="1" applyProtection="1">
      <alignment/>
      <protection/>
    </xf>
    <xf numFmtId="0" fontId="0" fillId="0" borderId="28" xfId="0" applyBorder="1" applyAlignment="1" applyProtection="1">
      <alignment/>
      <protection/>
    </xf>
    <xf numFmtId="0" fontId="0" fillId="0" borderId="0" xfId="0" applyAlignment="1" applyProtection="1">
      <alignment/>
      <protection/>
    </xf>
    <xf numFmtId="0" fontId="77" fillId="39" borderId="0" xfId="0" applyFont="1" applyFill="1" applyBorder="1" applyAlignment="1" applyProtection="1">
      <alignment horizontal="center" vertical="center"/>
      <protection/>
    </xf>
    <xf numFmtId="0" fontId="4" fillId="40" borderId="29" xfId="0" applyFont="1" applyFill="1" applyBorder="1" applyAlignment="1" applyProtection="1">
      <alignment horizontal="center" textRotation="90" wrapText="1"/>
      <protection/>
    </xf>
    <xf numFmtId="0" fontId="4" fillId="41" borderId="30" xfId="0" applyFont="1" applyFill="1" applyBorder="1" applyAlignment="1" applyProtection="1">
      <alignment horizontal="center" textRotation="90" wrapText="1"/>
      <protection/>
    </xf>
    <xf numFmtId="0" fontId="4" fillId="33" borderId="31" xfId="0" applyFont="1" applyFill="1" applyBorder="1" applyAlignment="1" applyProtection="1">
      <alignment horizontal="center" textRotation="90" wrapText="1"/>
      <protection/>
    </xf>
    <xf numFmtId="0" fontId="4" fillId="33" borderId="17" xfId="0" applyFont="1" applyFill="1" applyBorder="1" applyAlignment="1" applyProtection="1">
      <alignment horizontal="center" textRotation="90" wrapText="1"/>
      <protection/>
    </xf>
    <xf numFmtId="0" fontId="4" fillId="33" borderId="18" xfId="0" applyFont="1" applyFill="1" applyBorder="1" applyAlignment="1" applyProtection="1">
      <alignment horizontal="center" textRotation="90" wrapText="1"/>
      <protection/>
    </xf>
    <xf numFmtId="165" fontId="0" fillId="0" borderId="0" xfId="65" applyNumberFormat="1" applyProtection="1">
      <alignment/>
      <protection/>
    </xf>
    <xf numFmtId="0" fontId="0" fillId="0" borderId="0" xfId="65" applyProtection="1">
      <alignment/>
      <protection/>
    </xf>
    <xf numFmtId="49" fontId="0" fillId="0" borderId="0" xfId="0" applyNumberFormat="1" applyFont="1" applyAlignment="1" applyProtection="1">
      <alignment/>
      <protection/>
    </xf>
    <xf numFmtId="0" fontId="0" fillId="0" borderId="0" xfId="0" applyFont="1" applyAlignment="1" applyProtection="1">
      <alignment/>
      <protection/>
    </xf>
    <xf numFmtId="0" fontId="0" fillId="0" borderId="0" xfId="0" applyBorder="1" applyAlignment="1" applyProtection="1">
      <alignment horizontal="center"/>
      <protection/>
    </xf>
    <xf numFmtId="0" fontId="0" fillId="0" borderId="0" xfId="0" applyBorder="1" applyAlignment="1" applyProtection="1">
      <alignment horizontal="left"/>
      <protection/>
    </xf>
    <xf numFmtId="2" fontId="0" fillId="0" borderId="0" xfId="0" applyNumberFormat="1" applyBorder="1" applyAlignment="1" applyProtection="1">
      <alignment horizontal="center"/>
      <protection/>
    </xf>
    <xf numFmtId="165" fontId="0" fillId="0" borderId="0" xfId="0" applyNumberFormat="1" applyBorder="1" applyAlignment="1" applyProtection="1">
      <alignment horizontal="center"/>
      <protection/>
    </xf>
    <xf numFmtId="0" fontId="0" fillId="0" borderId="0" xfId="0" applyFont="1" applyAlignment="1" applyProtection="1">
      <alignment horizontal="left"/>
      <protection/>
    </xf>
    <xf numFmtId="0" fontId="51" fillId="0" borderId="0" xfId="63" applyProtection="1">
      <alignment/>
      <protection/>
    </xf>
    <xf numFmtId="49" fontId="0" fillId="0" borderId="0" xfId="0" applyNumberFormat="1" applyAlignment="1" applyProtection="1">
      <alignment/>
      <protection/>
    </xf>
    <xf numFmtId="0" fontId="70" fillId="0" borderId="0" xfId="0" applyFont="1" applyAlignment="1">
      <alignment wrapText="1"/>
    </xf>
    <xf numFmtId="0" fontId="70" fillId="0" borderId="0" xfId="0" applyFont="1" applyAlignment="1">
      <alignment/>
    </xf>
    <xf numFmtId="49" fontId="70" fillId="0" borderId="0" xfId="0" applyNumberFormat="1" applyFont="1" applyFill="1" applyAlignment="1">
      <alignment/>
    </xf>
    <xf numFmtId="0" fontId="0" fillId="0" borderId="0" xfId="0" applyFont="1" applyAlignment="1" applyProtection="1">
      <alignment/>
      <protection hidden="1"/>
    </xf>
    <xf numFmtId="0" fontId="0" fillId="0" borderId="0" xfId="0" applyFont="1" applyAlignment="1" applyProtection="1">
      <alignment horizontal="center"/>
      <protection hidden="1"/>
    </xf>
    <xf numFmtId="0" fontId="0" fillId="0" borderId="0" xfId="0" applyFont="1" applyBorder="1" applyAlignment="1" applyProtection="1">
      <alignment horizontal="center" wrapText="1"/>
      <protection hidden="1"/>
    </xf>
    <xf numFmtId="0" fontId="0" fillId="0" borderId="0" xfId="0" applyFont="1" applyFill="1" applyBorder="1" applyAlignment="1" applyProtection="1">
      <alignment horizontal="center" wrapText="1"/>
      <protection hidden="1"/>
    </xf>
    <xf numFmtId="0" fontId="74" fillId="0" borderId="0" xfId="0" applyFont="1" applyBorder="1" applyAlignment="1" applyProtection="1">
      <alignment horizontal="center" vertical="center" wrapText="1"/>
      <protection/>
    </xf>
    <xf numFmtId="0" fontId="70" fillId="0" borderId="0" xfId="0" applyFont="1" applyBorder="1" applyAlignment="1" applyProtection="1">
      <alignment/>
      <protection/>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0" fillId="0" borderId="0" xfId="0" applyBorder="1" applyAlignment="1" applyProtection="1">
      <alignment horizontal="center" vertical="center"/>
      <protection/>
    </xf>
    <xf numFmtId="0" fontId="0" fillId="0" borderId="34" xfId="0" applyBorder="1" applyAlignment="1" applyProtection="1">
      <alignment/>
      <protection/>
    </xf>
    <xf numFmtId="0" fontId="0" fillId="0" borderId="0" xfId="0" applyBorder="1" applyAlignment="1" applyProtection="1">
      <alignment/>
      <protection/>
    </xf>
    <xf numFmtId="0" fontId="0" fillId="0" borderId="35" xfId="0" applyBorder="1" applyAlignment="1" applyProtection="1">
      <alignment horizontal="center" vertical="center"/>
      <protection/>
    </xf>
    <xf numFmtId="0" fontId="0" fillId="0" borderId="35" xfId="0" applyBorder="1" applyAlignment="1" applyProtection="1">
      <alignment/>
      <protection/>
    </xf>
    <xf numFmtId="0" fontId="0" fillId="0" borderId="35" xfId="0" applyBorder="1" applyAlignment="1" applyProtection="1">
      <alignment/>
      <protection/>
    </xf>
    <xf numFmtId="0" fontId="0" fillId="0" borderId="36" xfId="0" applyBorder="1" applyAlignment="1" applyProtection="1">
      <alignment/>
      <protection/>
    </xf>
    <xf numFmtId="0" fontId="78" fillId="0" borderId="26" xfId="81" applyFont="1" applyFill="1" applyBorder="1" applyAlignment="1" applyProtection="1">
      <alignment horizontal="left" vertical="center"/>
      <protection locked="0"/>
    </xf>
    <xf numFmtId="0" fontId="78" fillId="0" borderId="17" xfId="0" applyFont="1" applyBorder="1" applyAlignment="1" applyProtection="1">
      <alignment horizontal="center" vertical="center"/>
      <protection locked="0"/>
    </xf>
    <xf numFmtId="0" fontId="78" fillId="0" borderId="17" xfId="81" applyFont="1" applyBorder="1" applyAlignment="1" applyProtection="1">
      <alignment horizontal="center" vertical="center"/>
      <protection locked="0"/>
    </xf>
    <xf numFmtId="0" fontId="78" fillId="0" borderId="17" xfId="81" applyFont="1" applyFill="1" applyBorder="1" applyAlignment="1" applyProtection="1">
      <alignment horizontal="center" vertical="center"/>
      <protection locked="0"/>
    </xf>
    <xf numFmtId="2" fontId="78" fillId="0" borderId="17" xfId="81" applyNumberFormat="1" applyFont="1" applyFill="1" applyBorder="1" applyAlignment="1" applyProtection="1">
      <alignment horizontal="center" vertical="center"/>
      <protection locked="0"/>
    </xf>
    <xf numFmtId="165" fontId="78" fillId="0" borderId="17" xfId="81" applyNumberFormat="1" applyFont="1" applyFill="1" applyBorder="1" applyAlignment="1" applyProtection="1">
      <alignment horizontal="center" vertical="center"/>
      <protection locked="0"/>
    </xf>
    <xf numFmtId="2" fontId="78" fillId="0" borderId="27" xfId="81" applyNumberFormat="1" applyFont="1" applyFill="1" applyBorder="1" applyAlignment="1" applyProtection="1">
      <alignment horizontal="center" vertical="center"/>
      <protection locked="0"/>
    </xf>
    <xf numFmtId="0" fontId="78" fillId="0" borderId="31" xfId="0" applyFont="1" applyBorder="1" applyAlignment="1" applyProtection="1">
      <alignment horizontal="center" vertical="center"/>
      <protection hidden="1"/>
    </xf>
    <xf numFmtId="0" fontId="78" fillId="0" borderId="17" xfId="0" applyFont="1" applyBorder="1" applyAlignment="1" applyProtection="1">
      <alignment horizontal="center" vertical="center"/>
      <protection hidden="1"/>
    </xf>
    <xf numFmtId="0" fontId="78" fillId="0" borderId="26" xfId="81" applyFont="1" applyBorder="1" applyAlignment="1" applyProtection="1">
      <alignment horizontal="left" vertical="center"/>
      <protection locked="0"/>
    </xf>
    <xf numFmtId="0" fontId="78" fillId="0" borderId="17" xfId="81" applyFont="1" applyFill="1" applyBorder="1" applyAlignment="1" applyProtection="1">
      <alignment horizontal="center" vertical="center" wrapText="1"/>
      <protection locked="0"/>
    </xf>
    <xf numFmtId="165" fontId="78" fillId="0" borderId="17" xfId="81" applyNumberFormat="1" applyFont="1" applyFill="1" applyBorder="1" applyAlignment="1" applyProtection="1">
      <alignment horizontal="center" vertical="center" wrapText="1"/>
      <protection locked="0"/>
    </xf>
    <xf numFmtId="0" fontId="78" fillId="0" borderId="26" xfId="79" applyFont="1" applyFill="1" applyBorder="1" applyAlignment="1" applyProtection="1">
      <alignment horizontal="left" vertical="center"/>
      <protection locked="0"/>
    </xf>
    <xf numFmtId="0" fontId="78" fillId="0" borderId="17" xfId="79" applyFont="1" applyBorder="1" applyAlignment="1" applyProtection="1">
      <alignment horizontal="center" vertical="center"/>
      <protection locked="0"/>
    </xf>
    <xf numFmtId="0" fontId="78" fillId="0" borderId="17" xfId="79" applyFont="1" applyFill="1" applyBorder="1" applyAlignment="1" applyProtection="1">
      <alignment horizontal="center" vertical="center" wrapText="1"/>
      <protection locked="0"/>
    </xf>
    <xf numFmtId="165" fontId="78" fillId="0" borderId="17" xfId="79" applyNumberFormat="1" applyFont="1" applyFill="1" applyBorder="1" applyAlignment="1" applyProtection="1">
      <alignment horizontal="center" vertical="center" wrapText="1"/>
      <protection locked="0"/>
    </xf>
    <xf numFmtId="2" fontId="78" fillId="0" borderId="17" xfId="79" applyNumberFormat="1" applyFont="1" applyFill="1" applyBorder="1" applyAlignment="1" applyProtection="1">
      <alignment horizontal="center" vertical="center"/>
      <protection locked="0"/>
    </xf>
    <xf numFmtId="0" fontId="78" fillId="0" borderId="17" xfId="79" applyFont="1" applyFill="1" applyBorder="1" applyAlignment="1" applyProtection="1">
      <alignment horizontal="center" vertical="center"/>
      <protection locked="0"/>
    </xf>
    <xf numFmtId="165" fontId="78" fillId="0" borderId="17" xfId="79" applyNumberFormat="1" applyFont="1" applyFill="1" applyBorder="1" applyAlignment="1" applyProtection="1">
      <alignment horizontal="center" vertical="center"/>
      <protection locked="0"/>
    </xf>
    <xf numFmtId="2" fontId="78" fillId="0" borderId="27" xfId="79" applyNumberFormat="1" applyFont="1" applyFill="1" applyBorder="1" applyAlignment="1" applyProtection="1">
      <alignment horizontal="center" vertical="center"/>
      <protection locked="0"/>
    </xf>
    <xf numFmtId="0" fontId="78" fillId="0" borderId="26" xfId="79" applyFont="1" applyBorder="1" applyAlignment="1" applyProtection="1">
      <alignment horizontal="left" vertical="center"/>
      <protection locked="0"/>
    </xf>
    <xf numFmtId="0" fontId="78" fillId="0" borderId="37" xfId="79" applyFont="1" applyFill="1" applyBorder="1" applyAlignment="1" applyProtection="1">
      <alignment horizontal="left" vertical="center"/>
      <protection locked="0"/>
    </xf>
    <xf numFmtId="0" fontId="78" fillId="0" borderId="19" xfId="0" applyFont="1" applyBorder="1" applyAlignment="1" applyProtection="1">
      <alignment horizontal="center" vertical="center"/>
      <protection locked="0"/>
    </xf>
    <xf numFmtId="0" fontId="78" fillId="0" borderId="19" xfId="79" applyFont="1" applyBorder="1" applyAlignment="1" applyProtection="1">
      <alignment horizontal="center" vertical="center"/>
      <protection locked="0"/>
    </xf>
    <xf numFmtId="0" fontId="78" fillId="0" borderId="19" xfId="81" applyFont="1" applyBorder="1" applyAlignment="1" applyProtection="1">
      <alignment horizontal="center" vertical="center"/>
      <protection locked="0"/>
    </xf>
    <xf numFmtId="0" fontId="78" fillId="0" borderId="19" xfId="79" applyFont="1" applyFill="1" applyBorder="1" applyAlignment="1" applyProtection="1">
      <alignment horizontal="center" vertical="center"/>
      <protection locked="0"/>
    </xf>
    <xf numFmtId="2" fontId="78" fillId="0" borderId="19" xfId="79" applyNumberFormat="1" applyFont="1" applyFill="1" applyBorder="1" applyAlignment="1" applyProtection="1">
      <alignment horizontal="center" vertical="center"/>
      <protection locked="0"/>
    </xf>
    <xf numFmtId="165" fontId="78" fillId="0" borderId="19" xfId="79" applyNumberFormat="1" applyFont="1" applyFill="1" applyBorder="1" applyAlignment="1" applyProtection="1">
      <alignment horizontal="center" vertical="center"/>
      <protection locked="0"/>
    </xf>
    <xf numFmtId="2" fontId="78" fillId="0" borderId="38" xfId="79" applyNumberFormat="1" applyFont="1" applyFill="1" applyBorder="1" applyAlignment="1" applyProtection="1">
      <alignment horizontal="center" vertical="center"/>
      <protection locked="0"/>
    </xf>
    <xf numFmtId="0" fontId="78" fillId="0" borderId="39" xfId="0" applyFont="1" applyBorder="1" applyAlignment="1" applyProtection="1">
      <alignment horizontal="center" vertical="center"/>
      <protection hidden="1"/>
    </xf>
    <xf numFmtId="0" fontId="78" fillId="0" borderId="19" xfId="0" applyFont="1" applyBorder="1" applyAlignment="1" applyProtection="1">
      <alignment horizontal="center" vertical="center"/>
      <protection hidden="1"/>
    </xf>
    <xf numFmtId="0" fontId="0" fillId="0" borderId="40" xfId="0" applyBorder="1" applyAlignment="1" applyProtection="1">
      <alignment/>
      <protection/>
    </xf>
    <xf numFmtId="0" fontId="0" fillId="0" borderId="40" xfId="0" applyBorder="1" applyAlignment="1" applyProtection="1">
      <alignment/>
      <protection hidden="1"/>
    </xf>
    <xf numFmtId="0" fontId="8" fillId="42" borderId="41" xfId="0" applyFont="1" applyFill="1" applyBorder="1" applyAlignment="1" applyProtection="1">
      <alignment horizontal="center" textRotation="90" wrapText="1"/>
      <protection hidden="1"/>
    </xf>
    <xf numFmtId="0" fontId="8" fillId="43" borderId="42" xfId="0" applyFont="1" applyFill="1" applyBorder="1" applyAlignment="1" applyProtection="1">
      <alignment horizontal="center" textRotation="90" wrapText="1"/>
      <protection hidden="1"/>
    </xf>
    <xf numFmtId="0" fontId="8" fillId="44" borderId="43" xfId="0" applyFont="1" applyFill="1" applyBorder="1" applyAlignment="1" applyProtection="1">
      <alignment horizontal="center" textRotation="90" wrapText="1"/>
      <protection hidden="1"/>
    </xf>
    <xf numFmtId="0" fontId="8" fillId="45" borderId="29" xfId="0" applyFont="1" applyFill="1" applyBorder="1" applyAlignment="1" applyProtection="1">
      <alignment horizontal="center" textRotation="90" wrapText="1"/>
      <protection hidden="1"/>
    </xf>
    <xf numFmtId="0" fontId="8" fillId="46" borderId="29" xfId="0" applyNumberFormat="1" applyFont="1" applyFill="1" applyBorder="1" applyAlignment="1" applyProtection="1">
      <alignment horizontal="center" textRotation="90" wrapText="1"/>
      <protection hidden="1"/>
    </xf>
    <xf numFmtId="0" fontId="8" fillId="47" borderId="44" xfId="0" applyFont="1" applyFill="1" applyBorder="1" applyAlignment="1" applyProtection="1">
      <alignment horizontal="center" textRotation="90" wrapText="1"/>
      <protection hidden="1"/>
    </xf>
    <xf numFmtId="0" fontId="8" fillId="48" borderId="45" xfId="0" applyFont="1" applyFill="1" applyBorder="1" applyAlignment="1" applyProtection="1">
      <alignment horizontal="center" textRotation="90" wrapText="1"/>
      <protection/>
    </xf>
    <xf numFmtId="0" fontId="8" fillId="49" borderId="29" xfId="0" applyFont="1" applyFill="1" applyBorder="1" applyAlignment="1" applyProtection="1">
      <alignment horizontal="center" textRotation="90" wrapText="1"/>
      <protection/>
    </xf>
    <xf numFmtId="0" fontId="8" fillId="50" borderId="46" xfId="0" applyFont="1" applyFill="1" applyBorder="1" applyAlignment="1">
      <alignment horizontal="center" textRotation="90" wrapText="1"/>
    </xf>
    <xf numFmtId="0" fontId="8" fillId="51" borderId="47" xfId="0" applyFont="1" applyFill="1" applyBorder="1" applyAlignment="1">
      <alignment horizontal="center" textRotation="90" wrapText="1"/>
    </xf>
    <xf numFmtId="0" fontId="8" fillId="52" borderId="22" xfId="0" applyFont="1" applyFill="1" applyBorder="1" applyAlignment="1">
      <alignment horizontal="center" textRotation="90" wrapText="1"/>
    </xf>
    <xf numFmtId="0" fontId="8" fillId="53" borderId="22" xfId="0" applyFont="1" applyFill="1" applyBorder="1" applyAlignment="1" applyProtection="1">
      <alignment horizontal="center" textRotation="90" wrapText="1"/>
      <protection hidden="1"/>
    </xf>
    <xf numFmtId="0" fontId="78" fillId="0" borderId="48" xfId="0" applyFont="1" applyBorder="1" applyAlignment="1" applyProtection="1">
      <alignment horizontal="left" vertical="center"/>
      <protection hidden="1"/>
    </xf>
    <xf numFmtId="0" fontId="78" fillId="0" borderId="15" xfId="0" applyFont="1" applyBorder="1" applyAlignment="1" applyProtection="1">
      <alignment horizontal="center" vertical="center"/>
      <protection hidden="1"/>
    </xf>
    <xf numFmtId="0" fontId="78" fillId="0" borderId="26" xfId="0" applyFont="1" applyBorder="1" applyAlignment="1" applyProtection="1">
      <alignment horizontal="left" vertical="center"/>
      <protection hidden="1"/>
    </xf>
    <xf numFmtId="0" fontId="78" fillId="0" borderId="26" xfId="0" applyFont="1" applyBorder="1" applyAlignment="1">
      <alignment horizontal="left" vertical="center"/>
    </xf>
    <xf numFmtId="0" fontId="78" fillId="0" borderId="17" xfId="0" applyFont="1" applyBorder="1" applyAlignment="1">
      <alignment horizontal="center" vertical="center"/>
    </xf>
    <xf numFmtId="0" fontId="78" fillId="0" borderId="37" xfId="0" applyFont="1" applyBorder="1" applyAlignment="1">
      <alignment horizontal="left" vertical="center"/>
    </xf>
    <xf numFmtId="0" fontId="78" fillId="0" borderId="19" xfId="0" applyFont="1" applyBorder="1" applyAlignment="1">
      <alignment horizontal="center" vertical="center"/>
    </xf>
    <xf numFmtId="0" fontId="78" fillId="0" borderId="49" xfId="81" applyFont="1" applyFill="1" applyBorder="1" applyAlignment="1" applyProtection="1">
      <alignment horizontal="left" vertical="center"/>
      <protection locked="0"/>
    </xf>
    <xf numFmtId="0" fontId="78" fillId="0" borderId="49" xfId="81" applyFont="1" applyBorder="1" applyAlignment="1" applyProtection="1">
      <alignment horizontal="left" vertical="center"/>
      <protection locked="0"/>
    </xf>
    <xf numFmtId="0" fontId="78" fillId="0" borderId="49" xfId="79" applyFont="1" applyFill="1" applyBorder="1" applyAlignment="1" applyProtection="1">
      <alignment horizontal="left" vertical="center"/>
      <protection locked="0"/>
    </xf>
    <xf numFmtId="0" fontId="78" fillId="0" borderId="50" xfId="79" applyFont="1" applyFill="1" applyBorder="1" applyAlignment="1" applyProtection="1">
      <alignment horizontal="left" vertical="center"/>
      <protection locked="0"/>
    </xf>
    <xf numFmtId="0" fontId="78" fillId="0" borderId="51" xfId="0" applyFont="1" applyBorder="1" applyAlignment="1" applyProtection="1">
      <alignment horizontal="center" vertical="center"/>
      <protection locked="0"/>
    </xf>
    <xf numFmtId="0" fontId="78" fillId="0" borderId="51" xfId="81" applyFont="1" applyBorder="1" applyAlignment="1" applyProtection="1">
      <alignment horizontal="center" vertical="center"/>
      <protection locked="0"/>
    </xf>
    <xf numFmtId="2" fontId="78" fillId="0" borderId="51" xfId="81" applyNumberFormat="1" applyFont="1" applyFill="1" applyBorder="1" applyAlignment="1" applyProtection="1">
      <alignment horizontal="center" vertical="center"/>
      <protection locked="0"/>
    </xf>
    <xf numFmtId="0" fontId="78" fillId="0" borderId="51" xfId="81" applyFont="1" applyFill="1" applyBorder="1" applyAlignment="1" applyProtection="1">
      <alignment horizontal="center" vertical="center"/>
      <protection locked="0"/>
    </xf>
    <xf numFmtId="165" fontId="78" fillId="0" borderId="51" xfId="81" applyNumberFormat="1" applyFont="1" applyFill="1" applyBorder="1" applyAlignment="1" applyProtection="1">
      <alignment horizontal="center" vertical="center"/>
      <protection locked="0"/>
    </xf>
    <xf numFmtId="0" fontId="78" fillId="0" borderId="51" xfId="81" applyFont="1" applyFill="1" applyBorder="1" applyAlignment="1" applyProtection="1">
      <alignment horizontal="center" vertical="center" wrapText="1"/>
      <protection locked="0"/>
    </xf>
    <xf numFmtId="2" fontId="78" fillId="0" borderId="51" xfId="81" applyNumberFormat="1" applyFont="1" applyFill="1" applyBorder="1" applyAlignment="1" applyProtection="1">
      <alignment horizontal="center" vertical="center" wrapText="1"/>
      <protection locked="0"/>
    </xf>
    <xf numFmtId="0" fontId="78" fillId="0" borderId="51" xfId="79" applyFont="1" applyBorder="1" applyAlignment="1" applyProtection="1">
      <alignment horizontal="center" vertical="center"/>
      <protection locked="0"/>
    </xf>
    <xf numFmtId="2" fontId="78" fillId="0" borderId="51" xfId="79" applyNumberFormat="1" applyFont="1" applyFill="1" applyBorder="1" applyAlignment="1" applyProtection="1">
      <alignment horizontal="center" vertical="center" wrapText="1"/>
      <protection locked="0"/>
    </xf>
    <xf numFmtId="0" fontId="78" fillId="0" borderId="51" xfId="79" applyFont="1" applyFill="1" applyBorder="1" applyAlignment="1" applyProtection="1">
      <alignment horizontal="center" vertical="center" wrapText="1"/>
      <protection locked="0"/>
    </xf>
    <xf numFmtId="2" fontId="78" fillId="0" borderId="51" xfId="79" applyNumberFormat="1" applyFont="1" applyFill="1" applyBorder="1" applyAlignment="1" applyProtection="1">
      <alignment horizontal="center" vertical="center"/>
      <protection locked="0"/>
    </xf>
    <xf numFmtId="0" fontId="78" fillId="0" borderId="51" xfId="79" applyFont="1" applyFill="1" applyBorder="1" applyAlignment="1" applyProtection="1">
      <alignment horizontal="center" vertical="center"/>
      <protection locked="0"/>
    </xf>
    <xf numFmtId="165" fontId="78" fillId="0" borderId="51" xfId="79" applyNumberFormat="1" applyFont="1" applyFill="1" applyBorder="1" applyAlignment="1" applyProtection="1">
      <alignment horizontal="center" vertical="center"/>
      <protection locked="0"/>
    </xf>
    <xf numFmtId="0" fontId="78" fillId="0" borderId="52" xfId="0" applyFont="1" applyBorder="1" applyAlignment="1" applyProtection="1">
      <alignment horizontal="center" vertical="center"/>
      <protection locked="0"/>
    </xf>
    <xf numFmtId="0" fontId="78" fillId="0" borderId="52" xfId="79" applyFont="1" applyBorder="1" applyAlignment="1" applyProtection="1">
      <alignment horizontal="center" vertical="center"/>
      <protection locked="0"/>
    </xf>
    <xf numFmtId="2" fontId="78" fillId="0" borderId="52" xfId="79" applyNumberFormat="1" applyFont="1" applyFill="1" applyBorder="1" applyAlignment="1" applyProtection="1">
      <alignment horizontal="center" vertical="center" wrapText="1"/>
      <protection locked="0"/>
    </xf>
    <xf numFmtId="0" fontId="78" fillId="0" borderId="52" xfId="79" applyFont="1" applyFill="1" applyBorder="1" applyAlignment="1" applyProtection="1">
      <alignment horizontal="center" vertical="center" wrapText="1"/>
      <protection locked="0"/>
    </xf>
    <xf numFmtId="2" fontId="78" fillId="0" borderId="52" xfId="79" applyNumberFormat="1" applyFont="1" applyFill="1" applyBorder="1" applyAlignment="1" applyProtection="1">
      <alignment horizontal="center" vertical="center"/>
      <protection locked="0"/>
    </xf>
    <xf numFmtId="0" fontId="78" fillId="0" borderId="52" xfId="79" applyFont="1" applyFill="1" applyBorder="1" applyAlignment="1" applyProtection="1">
      <alignment horizontal="center" vertical="center"/>
      <protection locked="0"/>
    </xf>
    <xf numFmtId="165" fontId="78" fillId="0" borderId="52" xfId="79" applyNumberFormat="1" applyFont="1" applyFill="1" applyBorder="1" applyAlignment="1" applyProtection="1">
      <alignment horizontal="center" vertical="center"/>
      <protection locked="0"/>
    </xf>
    <xf numFmtId="0" fontId="78" fillId="0" borderId="53" xfId="81" applyFont="1" applyFill="1" applyBorder="1" applyAlignment="1" applyProtection="1">
      <alignment horizontal="left" vertical="center"/>
      <protection locked="0"/>
    </xf>
    <xf numFmtId="0" fontId="78" fillId="0" borderId="54" xfId="0" applyFont="1" applyBorder="1" applyAlignment="1" applyProtection="1">
      <alignment horizontal="center" vertical="center"/>
      <protection locked="0"/>
    </xf>
    <xf numFmtId="0" fontId="78" fillId="0" borderId="54" xfId="81" applyFont="1" applyBorder="1" applyAlignment="1" applyProtection="1">
      <alignment horizontal="center" vertical="center"/>
      <protection locked="0"/>
    </xf>
    <xf numFmtId="2" fontId="78" fillId="0" borderId="54" xfId="81" applyNumberFormat="1" applyFont="1" applyFill="1" applyBorder="1" applyAlignment="1" applyProtection="1">
      <alignment horizontal="center" vertical="center"/>
      <protection locked="0"/>
    </xf>
    <xf numFmtId="0" fontId="78" fillId="0" borderId="54" xfId="81" applyFont="1" applyFill="1" applyBorder="1" applyAlignment="1" applyProtection="1">
      <alignment horizontal="center" vertical="center"/>
      <protection locked="0"/>
    </xf>
    <xf numFmtId="165" fontId="78" fillId="0" borderId="54" xfId="81" applyNumberFormat="1" applyFont="1" applyFill="1" applyBorder="1" applyAlignment="1" applyProtection="1">
      <alignment horizontal="center" vertical="center"/>
      <protection locked="0"/>
    </xf>
    <xf numFmtId="0" fontId="79" fillId="54" borderId="55" xfId="0" applyFont="1" applyFill="1" applyBorder="1" applyAlignment="1" applyProtection="1">
      <alignment horizontal="center" textRotation="90" wrapText="1"/>
      <protection hidden="1"/>
    </xf>
    <xf numFmtId="0" fontId="79" fillId="54" borderId="56" xfId="0" applyFont="1" applyFill="1" applyBorder="1" applyAlignment="1" applyProtection="1">
      <alignment horizontal="center" textRotation="90" wrapText="1"/>
      <protection hidden="1"/>
    </xf>
    <xf numFmtId="0" fontId="79" fillId="54" borderId="56" xfId="0" applyNumberFormat="1" applyFont="1" applyFill="1" applyBorder="1" applyAlignment="1" applyProtection="1">
      <alignment horizontal="center" textRotation="90" wrapText="1"/>
      <protection hidden="1"/>
    </xf>
    <xf numFmtId="0" fontId="0" fillId="0" borderId="0" xfId="0" applyBorder="1" applyAlignment="1">
      <alignment horizontal="center" vertical="center"/>
    </xf>
    <xf numFmtId="0" fontId="0" fillId="0" borderId="35" xfId="0" applyBorder="1" applyAlignment="1">
      <alignment horizontal="center" vertical="center"/>
    </xf>
    <xf numFmtId="0" fontId="80" fillId="0" borderId="34" xfId="0" applyFont="1" applyFill="1" applyBorder="1" applyAlignment="1" applyProtection="1">
      <alignment horizontal="center" vertical="center"/>
      <protection/>
    </xf>
    <xf numFmtId="0" fontId="81" fillId="55" borderId="57" xfId="0" applyFont="1" applyFill="1" applyBorder="1" applyAlignment="1" applyProtection="1">
      <alignment horizontal="center"/>
      <protection/>
    </xf>
    <xf numFmtId="0" fontId="0" fillId="0" borderId="34" xfId="0" applyBorder="1" applyAlignment="1">
      <alignment horizontal="center" vertical="center"/>
    </xf>
    <xf numFmtId="0" fontId="0" fillId="0" borderId="40" xfId="0" applyBorder="1" applyAlignment="1">
      <alignment horizontal="center" vertical="center"/>
    </xf>
    <xf numFmtId="0" fontId="0" fillId="0" borderId="58" xfId="0" applyBorder="1" applyAlignment="1">
      <alignment horizontal="center" vertical="center"/>
    </xf>
    <xf numFmtId="0" fontId="0" fillId="0" borderId="36" xfId="0" applyBorder="1" applyAlignment="1">
      <alignment horizontal="center" vertical="center"/>
    </xf>
    <xf numFmtId="0" fontId="82" fillId="56" borderId="59" xfId="0" applyFont="1" applyFill="1" applyBorder="1" applyAlignment="1">
      <alignment horizontal="center" vertical="center"/>
    </xf>
    <xf numFmtId="0" fontId="82" fillId="57" borderId="60" xfId="0" applyFont="1" applyFill="1" applyBorder="1" applyAlignment="1">
      <alignment horizontal="center" vertical="center"/>
    </xf>
    <xf numFmtId="0" fontId="82" fillId="58" borderId="60" xfId="0" applyFont="1" applyFill="1" applyBorder="1" applyAlignment="1">
      <alignment horizontal="center" vertical="center" wrapText="1"/>
    </xf>
    <xf numFmtId="0" fontId="82" fillId="59" borderId="61" xfId="0" applyFont="1" applyFill="1" applyBorder="1" applyAlignment="1">
      <alignment horizontal="center" vertical="center" wrapText="1"/>
    </xf>
    <xf numFmtId="0" fontId="83" fillId="0" borderId="0" xfId="0" applyFont="1" applyBorder="1" applyAlignment="1" applyProtection="1">
      <alignment/>
      <protection/>
    </xf>
    <xf numFmtId="0" fontId="83" fillId="0" borderId="0" xfId="0" applyFont="1" applyAlignment="1" applyProtection="1">
      <alignment/>
      <protection/>
    </xf>
    <xf numFmtId="0" fontId="84" fillId="0" borderId="0" xfId="53" applyFont="1" applyAlignment="1" applyProtection="1">
      <alignment/>
      <protection locked="0"/>
    </xf>
    <xf numFmtId="49" fontId="75" fillId="0" borderId="0" xfId="53" applyNumberFormat="1" applyFont="1" applyFill="1" applyAlignment="1" applyProtection="1">
      <alignment/>
      <protection locked="0"/>
    </xf>
    <xf numFmtId="0" fontId="9" fillId="0" borderId="0" xfId="53" applyFont="1" applyAlignment="1" applyProtection="1">
      <alignment/>
      <protection locked="0"/>
    </xf>
    <xf numFmtId="0" fontId="0" fillId="0" borderId="0" xfId="0" applyAlignment="1" applyProtection="1">
      <alignment/>
      <protection locked="0"/>
    </xf>
    <xf numFmtId="0" fontId="0" fillId="0" borderId="0" xfId="0" applyFont="1" applyAlignment="1" applyProtection="1">
      <alignment/>
      <protection locked="0"/>
    </xf>
    <xf numFmtId="0" fontId="85" fillId="0" borderId="0" xfId="0" applyFont="1" applyAlignment="1">
      <alignment horizontal="left" wrapText="1"/>
    </xf>
    <xf numFmtId="0" fontId="70" fillId="0" borderId="0" xfId="0" applyFont="1" applyAlignment="1">
      <alignment wrapText="1"/>
    </xf>
    <xf numFmtId="0" fontId="0" fillId="0" borderId="35" xfId="0" applyBorder="1" applyAlignment="1">
      <alignment horizontal="center" vertical="center"/>
    </xf>
    <xf numFmtId="0" fontId="86" fillId="0" borderId="0" xfId="0" applyFont="1" applyBorder="1" applyAlignment="1">
      <alignment horizontal="left" vertical="top" wrapText="1"/>
    </xf>
    <xf numFmtId="0" fontId="81" fillId="60" borderId="32" xfId="0" applyFont="1" applyFill="1" applyBorder="1" applyAlignment="1" applyProtection="1">
      <alignment horizontal="center" textRotation="90"/>
      <protection locked="0"/>
    </xf>
    <xf numFmtId="0" fontId="81" fillId="61" borderId="32" xfId="0" applyFont="1" applyFill="1" applyBorder="1" applyAlignment="1" applyProtection="1">
      <alignment horizontal="center" textRotation="90"/>
      <protection/>
    </xf>
    <xf numFmtId="0" fontId="82" fillId="62" borderId="0" xfId="0" applyFont="1" applyFill="1" applyBorder="1" applyAlignment="1">
      <alignment horizontal="center" vertical="center" wrapText="1"/>
    </xf>
    <xf numFmtId="0" fontId="0" fillId="0" borderId="62"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0" xfId="65" applyFont="1" applyProtection="1">
      <alignment/>
      <protection/>
    </xf>
    <xf numFmtId="0" fontId="87" fillId="63" borderId="33" xfId="0" applyFont="1" applyFill="1" applyBorder="1" applyAlignment="1" applyProtection="1">
      <alignment horizontal="center" textRotation="90" wrapText="1"/>
      <protection locked="0"/>
    </xf>
    <xf numFmtId="0" fontId="0" fillId="0" borderId="0" xfId="0" applyAlignment="1">
      <alignment wrapText="1"/>
    </xf>
    <xf numFmtId="0" fontId="88" fillId="0" borderId="0" xfId="0" applyFont="1" applyAlignment="1">
      <alignment/>
    </xf>
    <xf numFmtId="0" fontId="89" fillId="0" borderId="0" xfId="0" applyFont="1" applyAlignment="1">
      <alignment/>
    </xf>
    <xf numFmtId="0" fontId="89" fillId="0" borderId="63" xfId="0" applyFont="1" applyBorder="1" applyAlignment="1">
      <alignment horizontal="center" vertical="center" wrapText="1"/>
    </xf>
    <xf numFmtId="0" fontId="89" fillId="0" borderId="63" xfId="0" applyFont="1" applyBorder="1" applyAlignment="1">
      <alignment wrapText="1"/>
    </xf>
    <xf numFmtId="0" fontId="89" fillId="0" borderId="64" xfId="0" applyFont="1" applyBorder="1" applyAlignment="1">
      <alignment horizontal="center" vertical="center" wrapText="1"/>
    </xf>
    <xf numFmtId="0" fontId="89" fillId="0" borderId="64" xfId="0" applyFont="1" applyBorder="1" applyAlignment="1">
      <alignment wrapText="1"/>
    </xf>
    <xf numFmtId="0" fontId="89" fillId="0" borderId="65" xfId="0" applyFont="1" applyBorder="1" applyAlignment="1">
      <alignment horizontal="center" vertical="center" wrapText="1"/>
    </xf>
    <xf numFmtId="0" fontId="89" fillId="0" borderId="65" xfId="0" applyFont="1" applyBorder="1" applyAlignment="1">
      <alignment wrapText="1"/>
    </xf>
    <xf numFmtId="0" fontId="90" fillId="0" borderId="0" xfId="0" applyFont="1" applyAlignment="1">
      <alignment wrapText="1"/>
    </xf>
    <xf numFmtId="0" fontId="89" fillId="0" borderId="64" xfId="0" applyFont="1" applyBorder="1" applyAlignment="1">
      <alignment horizontal="center" vertical="center"/>
    </xf>
    <xf numFmtId="0" fontId="89" fillId="0" borderId="64" xfId="0" applyFont="1" applyBorder="1" applyAlignment="1">
      <alignment/>
    </xf>
    <xf numFmtId="0" fontId="89" fillId="0" borderId="63" xfId="0" applyFont="1" applyBorder="1" applyAlignment="1">
      <alignment horizontal="center" vertical="center"/>
    </xf>
    <xf numFmtId="0" fontId="89" fillId="0" borderId="65" xfId="0" applyFont="1" applyBorder="1" applyAlignment="1">
      <alignment horizontal="center" vertical="center"/>
    </xf>
    <xf numFmtId="0" fontId="89" fillId="0" borderId="65" xfId="0" applyFont="1" applyBorder="1" applyAlignment="1">
      <alignment/>
    </xf>
    <xf numFmtId="2" fontId="78" fillId="0" borderId="15" xfId="81" applyNumberFormat="1" applyFont="1" applyFill="1" applyBorder="1" applyAlignment="1" applyProtection="1">
      <alignment horizontal="center" vertical="center"/>
      <protection locked="0"/>
    </xf>
    <xf numFmtId="2" fontId="78" fillId="0" borderId="66" xfId="81" applyNumberFormat="1" applyFont="1" applyFill="1" applyBorder="1" applyAlignment="1" applyProtection="1">
      <alignment horizontal="center" vertical="center"/>
      <protection locked="0"/>
    </xf>
    <xf numFmtId="0" fontId="78" fillId="0" borderId="67" xfId="0" applyFont="1" applyBorder="1" applyAlignment="1" applyProtection="1">
      <alignment horizontal="center" vertical="center"/>
      <protection locked="0"/>
    </xf>
    <xf numFmtId="0" fontId="78" fillId="0" borderId="68" xfId="0" applyFont="1" applyBorder="1" applyAlignment="1" applyProtection="1">
      <alignment horizontal="center" vertical="center"/>
      <protection locked="0"/>
    </xf>
    <xf numFmtId="0" fontId="78" fillId="0" borderId="69" xfId="0" applyFont="1" applyBorder="1" applyAlignment="1" applyProtection="1">
      <alignment/>
      <protection locked="0"/>
    </xf>
    <xf numFmtId="0" fontId="78" fillId="0" borderId="70" xfId="0" applyFont="1" applyBorder="1" applyAlignment="1" applyProtection="1">
      <alignment horizontal="center" vertical="center"/>
      <protection locked="0"/>
    </xf>
    <xf numFmtId="0" fontId="78" fillId="0" borderId="71" xfId="0" applyFont="1" applyBorder="1" applyAlignment="1" applyProtection="1">
      <alignment horizontal="center" vertical="center"/>
      <protection locked="0"/>
    </xf>
    <xf numFmtId="0" fontId="78" fillId="0" borderId="72" xfId="0" applyFont="1" applyBorder="1" applyAlignment="1" applyProtection="1">
      <alignment/>
      <protection locked="0"/>
    </xf>
    <xf numFmtId="0" fontId="78" fillId="0" borderId="73" xfId="0" applyFont="1" applyBorder="1" applyAlignment="1" applyProtection="1">
      <alignment horizontal="center" vertical="center"/>
      <protection locked="0"/>
    </xf>
    <xf numFmtId="0" fontId="78" fillId="0" borderId="74" xfId="0" applyFont="1" applyBorder="1" applyAlignment="1" applyProtection="1">
      <alignment horizontal="center" vertical="center"/>
      <protection locked="0"/>
    </xf>
    <xf numFmtId="0" fontId="78" fillId="0" borderId="75" xfId="0" applyFont="1" applyBorder="1" applyAlignment="1" applyProtection="1">
      <alignment/>
      <protection locked="0"/>
    </xf>
    <xf numFmtId="0" fontId="0" fillId="0" borderId="35" xfId="0" applyBorder="1" applyAlignment="1">
      <alignment horizontal="center" vertical="center"/>
    </xf>
    <xf numFmtId="1" fontId="78" fillId="0" borderId="17" xfId="81" applyNumberFormat="1" applyFont="1" applyFill="1" applyBorder="1" applyAlignment="1" applyProtection="1">
      <alignment horizontal="center" vertical="center"/>
      <protection locked="0"/>
    </xf>
    <xf numFmtId="1" fontId="78" fillId="0" borderId="66" xfId="81" applyNumberFormat="1" applyFont="1" applyFill="1" applyBorder="1" applyAlignment="1" applyProtection="1">
      <alignment horizontal="center" vertical="center"/>
      <protection locked="0"/>
    </xf>
    <xf numFmtId="0" fontId="89" fillId="0" borderId="64" xfId="0" applyFont="1" applyBorder="1" applyAlignment="1">
      <alignment/>
    </xf>
    <xf numFmtId="0" fontId="0" fillId="0" borderId="64" xfId="0" applyBorder="1" applyAlignment="1">
      <alignment/>
    </xf>
    <xf numFmtId="0" fontId="0" fillId="0" borderId="65" xfId="0" applyBorder="1" applyAlignment="1">
      <alignment/>
    </xf>
    <xf numFmtId="0" fontId="89" fillId="0" borderId="64" xfId="0" applyFont="1" applyBorder="1" applyAlignment="1">
      <alignment wrapText="1"/>
    </xf>
    <xf numFmtId="0" fontId="0" fillId="0" borderId="64" xfId="0" applyBorder="1" applyAlignment="1">
      <alignment wrapText="1"/>
    </xf>
    <xf numFmtId="0" fontId="0" fillId="0" borderId="65" xfId="0" applyBorder="1" applyAlignment="1">
      <alignment wrapText="1"/>
    </xf>
    <xf numFmtId="0" fontId="91" fillId="0" borderId="0" xfId="0" applyFont="1" applyAlignment="1">
      <alignment wrapText="1"/>
    </xf>
    <xf numFmtId="0" fontId="89" fillId="0" borderId="63" xfId="0" applyFont="1" applyBorder="1" applyAlignment="1">
      <alignment vertical="top" wrapText="1"/>
    </xf>
    <xf numFmtId="0" fontId="0" fillId="0" borderId="64" xfId="0" applyBorder="1" applyAlignment="1">
      <alignment vertical="top" wrapText="1"/>
    </xf>
    <xf numFmtId="0" fontId="89" fillId="0" borderId="63" xfId="0" applyFont="1" applyBorder="1" applyAlignment="1">
      <alignment wrapText="1"/>
    </xf>
    <xf numFmtId="0" fontId="0" fillId="0" borderId="65" xfId="0" applyBorder="1" applyAlignment="1">
      <alignment vertical="top" wrapText="1"/>
    </xf>
    <xf numFmtId="0" fontId="89" fillId="0" borderId="63" xfId="0" applyFont="1" applyBorder="1" applyAlignment="1">
      <alignment horizontal="center" vertical="center" wrapText="1"/>
    </xf>
    <xf numFmtId="0" fontId="0" fillId="0" borderId="65" xfId="0" applyBorder="1" applyAlignment="1">
      <alignment horizontal="center" vertical="center" wrapText="1"/>
    </xf>
    <xf numFmtId="0" fontId="88" fillId="0" borderId="0" xfId="0" applyFont="1" applyAlignment="1">
      <alignment vertical="center" wrapText="1"/>
    </xf>
    <xf numFmtId="0" fontId="0" fillId="0" borderId="0" xfId="0" applyAlignment="1">
      <alignment vertical="center"/>
    </xf>
    <xf numFmtId="0" fontId="88" fillId="0" borderId="0" xfId="0" applyFont="1" applyAlignment="1">
      <alignment vertical="center"/>
    </xf>
    <xf numFmtId="0" fontId="92" fillId="0" borderId="0" xfId="0" applyFont="1" applyAlignment="1">
      <alignment wrapText="1"/>
    </xf>
    <xf numFmtId="0" fontId="12" fillId="0" borderId="0" xfId="0" applyFont="1" applyAlignment="1">
      <alignment/>
    </xf>
    <xf numFmtId="0" fontId="0" fillId="0" borderId="0" xfId="0" applyAlignment="1">
      <alignment vertical="center" wrapText="1"/>
    </xf>
    <xf numFmtId="0" fontId="93" fillId="0" borderId="0" xfId="0" applyFont="1" applyAlignment="1">
      <alignment horizontal="left" wrapText="1"/>
    </xf>
    <xf numFmtId="0" fontId="85" fillId="0" borderId="0" xfId="0" applyFont="1" applyAlignment="1">
      <alignment horizontal="left" wrapText="1"/>
    </xf>
    <xf numFmtId="0" fontId="72" fillId="0" borderId="0" xfId="0" applyFont="1" applyAlignment="1">
      <alignment wrapText="1"/>
    </xf>
    <xf numFmtId="0" fontId="70" fillId="0" borderId="0" xfId="0" applyFont="1" applyAlignment="1">
      <alignment wrapText="1"/>
    </xf>
    <xf numFmtId="0" fontId="70" fillId="0" borderId="0" xfId="0" applyFont="1" applyAlignment="1">
      <alignment/>
    </xf>
    <xf numFmtId="49" fontId="72" fillId="0" borderId="0" xfId="0" applyNumberFormat="1" applyFont="1" applyFill="1" applyAlignment="1">
      <alignment wrapText="1"/>
    </xf>
    <xf numFmtId="49" fontId="70" fillId="0" borderId="0" xfId="0" applyNumberFormat="1" applyFont="1" applyFill="1" applyAlignment="1">
      <alignment/>
    </xf>
    <xf numFmtId="0" fontId="72" fillId="0" borderId="0" xfId="53" applyFont="1" applyAlignment="1" applyProtection="1">
      <alignment wrapText="1"/>
      <protection locked="0"/>
    </xf>
    <xf numFmtId="0" fontId="94" fillId="0" borderId="62" xfId="0" applyFont="1" applyBorder="1" applyAlignment="1" applyProtection="1">
      <alignment horizontal="center" vertical="center" wrapText="1"/>
      <protection locked="0"/>
    </xf>
    <xf numFmtId="0" fontId="94" fillId="0" borderId="32" xfId="0" applyFont="1" applyBorder="1" applyAlignment="1">
      <alignment horizontal="center" vertical="center" wrapText="1"/>
    </xf>
    <xf numFmtId="0" fontId="94" fillId="0" borderId="33" xfId="0" applyFont="1" applyBorder="1" applyAlignment="1">
      <alignment horizontal="center" vertical="center" wrapText="1"/>
    </xf>
    <xf numFmtId="0" fontId="94" fillId="0" borderId="58" xfId="0" applyFont="1" applyBorder="1" applyAlignment="1">
      <alignment horizontal="center" vertical="center" wrapText="1"/>
    </xf>
    <xf numFmtId="0" fontId="94" fillId="0" borderId="35" xfId="0" applyFont="1" applyBorder="1" applyAlignment="1">
      <alignment horizontal="center" vertical="center" wrapText="1"/>
    </xf>
    <xf numFmtId="0" fontId="94" fillId="0" borderId="36" xfId="0" applyFont="1" applyBorder="1" applyAlignment="1">
      <alignment horizontal="center" vertical="center" wrapText="1"/>
    </xf>
    <xf numFmtId="0" fontId="95" fillId="0" borderId="32" xfId="0" applyFont="1" applyBorder="1" applyAlignment="1">
      <alignment horizontal="center" vertical="center"/>
    </xf>
    <xf numFmtId="0" fontId="74" fillId="0" borderId="17" xfId="0" applyFont="1" applyBorder="1" applyAlignment="1" applyProtection="1">
      <alignment horizontal="center" wrapText="1"/>
      <protection/>
    </xf>
    <xf numFmtId="0" fontId="74" fillId="0" borderId="17" xfId="0" applyFont="1" applyBorder="1" applyAlignment="1" applyProtection="1">
      <alignment horizontal="center"/>
      <protection/>
    </xf>
    <xf numFmtId="1" fontId="96" fillId="64" borderId="17" xfId="0" applyNumberFormat="1" applyFont="1" applyFill="1" applyBorder="1" applyAlignment="1" applyProtection="1">
      <alignment horizontal="center" vertical="center" wrapText="1"/>
      <protection/>
    </xf>
    <xf numFmtId="1" fontId="82" fillId="65" borderId="17" xfId="0" applyNumberFormat="1" applyFont="1" applyFill="1" applyBorder="1" applyAlignment="1" applyProtection="1">
      <alignment horizontal="center" vertical="center"/>
      <protection/>
    </xf>
    <xf numFmtId="1" fontId="82" fillId="66" borderId="76" xfId="0" applyNumberFormat="1" applyFont="1" applyFill="1" applyBorder="1" applyAlignment="1" applyProtection="1">
      <alignment horizontal="center" vertical="center"/>
      <protection/>
    </xf>
    <xf numFmtId="0" fontId="10" fillId="0" borderId="0" xfId="53" applyFont="1" applyAlignment="1" applyProtection="1">
      <alignment/>
      <protection locked="0"/>
    </xf>
    <xf numFmtId="0" fontId="0" fillId="0" borderId="0" xfId="0" applyAlignment="1" applyProtection="1">
      <alignment/>
      <protection locked="0"/>
    </xf>
    <xf numFmtId="0" fontId="81" fillId="67" borderId="77" xfId="0" applyFont="1" applyFill="1" applyBorder="1" applyAlignment="1" applyProtection="1">
      <alignment horizontal="center" vertical="center"/>
      <protection/>
    </xf>
    <xf numFmtId="0" fontId="0" fillId="0" borderId="78" xfId="0" applyBorder="1" applyAlignment="1">
      <alignment vertical="center"/>
    </xf>
    <xf numFmtId="0" fontId="78" fillId="0" borderId="59" xfId="0" applyFont="1" applyBorder="1" applyAlignment="1" applyProtection="1">
      <alignment horizontal="center" vertical="center"/>
      <protection locked="0"/>
    </xf>
    <xf numFmtId="0" fontId="78" fillId="0" borderId="60" xfId="0" applyFont="1" applyBorder="1" applyAlignment="1" applyProtection="1">
      <alignment horizontal="center" vertical="center"/>
      <protection locked="0"/>
    </xf>
    <xf numFmtId="0" fontId="78" fillId="0" borderId="61" xfId="0" applyFont="1" applyBorder="1" applyAlignment="1" applyProtection="1">
      <alignment horizontal="center" vertical="center"/>
      <protection locked="0"/>
    </xf>
    <xf numFmtId="0" fontId="82" fillId="68" borderId="79" xfId="0" applyFont="1" applyFill="1" applyBorder="1" applyAlignment="1" applyProtection="1">
      <alignment horizontal="center" vertical="center"/>
      <protection/>
    </xf>
    <xf numFmtId="0" fontId="82" fillId="69" borderId="80" xfId="0" applyFont="1" applyFill="1" applyBorder="1" applyAlignment="1" applyProtection="1">
      <alignment horizontal="center" vertical="center"/>
      <protection/>
    </xf>
    <xf numFmtId="0" fontId="82" fillId="0" borderId="79" xfId="0" applyFont="1" applyFill="1" applyBorder="1" applyAlignment="1" applyProtection="1">
      <alignment horizontal="center" vertical="center"/>
      <protection/>
    </xf>
    <xf numFmtId="0" fontId="82" fillId="0" borderId="80" xfId="0" applyFont="1" applyFill="1" applyBorder="1" applyAlignment="1" applyProtection="1">
      <alignment horizontal="center" vertical="center"/>
      <protection/>
    </xf>
    <xf numFmtId="0" fontId="80" fillId="0" borderId="40" xfId="0" applyFont="1" applyBorder="1" applyAlignment="1">
      <alignment horizontal="center"/>
    </xf>
    <xf numFmtId="0" fontId="0" fillId="0" borderId="0" xfId="0" applyBorder="1" applyAlignment="1">
      <alignment horizontal="center"/>
    </xf>
    <xf numFmtId="0" fontId="0" fillId="0" borderId="0" xfId="0" applyAlignment="1">
      <alignment/>
    </xf>
    <xf numFmtId="0" fontId="0" fillId="0" borderId="81" xfId="0" applyBorder="1" applyAlignment="1">
      <alignment/>
    </xf>
    <xf numFmtId="1" fontId="81" fillId="70" borderId="40" xfId="0" applyNumberFormat="1"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81" xfId="0" applyBorder="1" applyAlignment="1">
      <alignment horizontal="center" vertical="center"/>
    </xf>
    <xf numFmtId="0" fontId="0" fillId="0" borderId="58" xfId="0" applyBorder="1" applyAlignment="1">
      <alignment horizontal="center" vertical="center"/>
    </xf>
    <xf numFmtId="0" fontId="0" fillId="0" borderId="35" xfId="0" applyBorder="1" applyAlignment="1">
      <alignment horizontal="center" vertical="center"/>
    </xf>
    <xf numFmtId="0" fontId="0" fillId="0" borderId="82" xfId="0" applyBorder="1" applyAlignment="1">
      <alignment horizontal="center" vertical="center"/>
    </xf>
    <xf numFmtId="0" fontId="73" fillId="0" borderId="0" xfId="0" applyFont="1" applyAlignment="1">
      <alignment horizontal="center" vertical="center" wrapText="1"/>
    </xf>
    <xf numFmtId="0" fontId="73" fillId="0" borderId="0" xfId="0" applyFont="1" applyAlignment="1">
      <alignment/>
    </xf>
    <xf numFmtId="0" fontId="86" fillId="0" borderId="62" xfId="0" applyFont="1"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40" xfId="0" applyBorder="1" applyAlignment="1">
      <alignment/>
    </xf>
    <xf numFmtId="0" fontId="0" fillId="0" borderId="0" xfId="0" applyBorder="1" applyAlignment="1">
      <alignment/>
    </xf>
    <xf numFmtId="0" fontId="0" fillId="0" borderId="34" xfId="0" applyBorder="1" applyAlignment="1">
      <alignment/>
    </xf>
    <xf numFmtId="0" fontId="0" fillId="0" borderId="58" xfId="0" applyBorder="1" applyAlignment="1">
      <alignment/>
    </xf>
    <xf numFmtId="0" fontId="0" fillId="0" borderId="35" xfId="0" applyBorder="1" applyAlignment="1">
      <alignment/>
    </xf>
    <xf numFmtId="0" fontId="0" fillId="0" borderId="36" xfId="0" applyBorder="1" applyAlignment="1">
      <alignment/>
    </xf>
    <xf numFmtId="0" fontId="77" fillId="0" borderId="0" xfId="0" applyFont="1" applyAlignment="1">
      <alignment horizontal="center"/>
    </xf>
  </cellXfs>
  <cellStyles count="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0 2" xfId="58"/>
    <cellStyle name="Normal 10 3" xfId="59"/>
    <cellStyle name="Normal 11" xfId="60"/>
    <cellStyle name="Normal 11 2" xfId="61"/>
    <cellStyle name="Normal 11 3" xfId="62"/>
    <cellStyle name="Normal 13" xfId="63"/>
    <cellStyle name="Normal 14" xfId="64"/>
    <cellStyle name="Normal 2" xfId="65"/>
    <cellStyle name="Normal 2 10" xfId="66"/>
    <cellStyle name="Normal 2 11" xfId="67"/>
    <cellStyle name="Normal 2 2" xfId="68"/>
    <cellStyle name="Normal 2 3" xfId="69"/>
    <cellStyle name="Normal 2 4" xfId="70"/>
    <cellStyle name="Normal 2 5" xfId="71"/>
    <cellStyle name="Normal 2 6" xfId="72"/>
    <cellStyle name="Normal 2 7" xfId="73"/>
    <cellStyle name="Normal 2 8" xfId="74"/>
    <cellStyle name="Normal 2 9" xfId="75"/>
    <cellStyle name="Normal 3" xfId="76"/>
    <cellStyle name="Normal 3 2" xfId="77"/>
    <cellStyle name="Normal 3 3" xfId="78"/>
    <cellStyle name="Normal 4" xfId="79"/>
    <cellStyle name="Normal 4 2" xfId="80"/>
    <cellStyle name="Normal 4 3" xfId="81"/>
    <cellStyle name="Normal 5" xfId="82"/>
    <cellStyle name="Normal 5 2" xfId="83"/>
    <cellStyle name="Normal 5 3" xfId="84"/>
    <cellStyle name="Normal 6" xfId="85"/>
    <cellStyle name="Normal 6 2" xfId="86"/>
    <cellStyle name="Normal 6 3" xfId="87"/>
    <cellStyle name="Normal 7" xfId="88"/>
    <cellStyle name="Normal 7 2" xfId="89"/>
    <cellStyle name="Normal 7 3" xfId="90"/>
    <cellStyle name="Normal 8" xfId="91"/>
    <cellStyle name="Normal 8 2" xfId="92"/>
    <cellStyle name="Normal 8 3" xfId="93"/>
    <cellStyle name="Normal 9" xfId="94"/>
    <cellStyle name="Normal 9 2" xfId="95"/>
    <cellStyle name="Normal 9 3" xfId="96"/>
    <cellStyle name="Note" xfId="97"/>
    <cellStyle name="Output" xfId="98"/>
    <cellStyle name="Percent" xfId="99"/>
    <cellStyle name="Title" xfId="100"/>
    <cellStyle name="Total" xfId="101"/>
    <cellStyle name="Warning Text" xfId="102"/>
  </cellStyles>
  <dxfs count="16">
    <dxf>
      <font>
        <color rgb="FF0070C0"/>
      </font>
      <fill>
        <patternFill>
          <bgColor theme="9" tint="0.3999499976634979"/>
        </patternFill>
      </fill>
    </dxf>
    <dxf>
      <font>
        <color rgb="FF0070C0"/>
      </font>
      <fill>
        <patternFill>
          <bgColor theme="9" tint="0.3999499976634979"/>
        </patternFill>
      </fill>
    </dxf>
    <dxf>
      <font>
        <color rgb="FF0070C0"/>
      </font>
      <fill>
        <patternFill>
          <bgColor theme="9" tint="0.3999499976634979"/>
        </patternFill>
      </fill>
    </dxf>
    <dxf>
      <font>
        <color rgb="FF0070C0"/>
      </font>
      <fill>
        <patternFill>
          <bgColor theme="9" tint="0.3999499976634979"/>
        </patternFill>
      </fill>
    </dxf>
    <dxf>
      <font>
        <color rgb="FF0070C0"/>
      </font>
      <fill>
        <patternFill>
          <bgColor theme="9" tint="0.3999499976634979"/>
        </patternFill>
      </fill>
    </dxf>
    <dxf>
      <font>
        <color rgb="FF0070C0"/>
      </font>
      <fill>
        <patternFill>
          <bgColor theme="9" tint="0.3999499976634979"/>
        </patternFill>
      </fill>
    </dxf>
    <dxf>
      <font>
        <color rgb="FF0070C0"/>
      </font>
      <fill>
        <patternFill>
          <bgColor theme="9" tint="0.3999499976634979"/>
        </patternFill>
      </fill>
    </dxf>
    <dxf>
      <font>
        <color rgb="FF0070C0"/>
      </font>
      <fill>
        <patternFill>
          <bgColor theme="9" tint="0.3999499976634979"/>
        </patternFill>
      </fill>
    </dxf>
    <dxf>
      <font>
        <color rgb="FF0070C0"/>
      </font>
      <fill>
        <patternFill>
          <bgColor theme="9" tint="-0.24993999302387238"/>
        </patternFill>
      </fill>
    </dxf>
    <dxf>
      <font>
        <color rgb="FF0070C0"/>
      </font>
      <fill>
        <patternFill>
          <bgColor theme="0" tint="-0.24993999302387238"/>
        </patternFill>
      </fill>
    </dxf>
    <dxf>
      <font>
        <color rgb="FF0070C0"/>
      </font>
      <fill>
        <patternFill>
          <bgColor rgb="FFFFC000"/>
        </patternFill>
      </fill>
    </dxf>
    <dxf>
      <font>
        <color rgb="FF0070C0"/>
      </font>
      <fill>
        <patternFill>
          <bgColor theme="0" tint="-0.04997999966144562"/>
        </patternFill>
      </fill>
    </dxf>
    <dxf>
      <font>
        <color rgb="FF0070C0"/>
      </font>
      <fill>
        <patternFill>
          <bgColor theme="0" tint="-0.04997999966144562"/>
        </patternFill>
      </fill>
    </dxf>
    <dxf>
      <font>
        <b/>
        <i val="0"/>
        <color rgb="FF0070C0"/>
      </font>
      <fill>
        <patternFill>
          <bgColor theme="9" tint="-0.24993999302387238"/>
        </patternFill>
      </fill>
    </dxf>
    <dxf>
      <font>
        <b/>
        <i val="0"/>
        <color rgb="FF0070C0"/>
      </font>
      <fill>
        <patternFill>
          <bgColor theme="0" tint="-0.24993999302387238"/>
        </patternFill>
      </fill>
    </dxf>
    <dxf>
      <font>
        <b/>
        <i val="0"/>
        <color rgb="FF0070C0"/>
      </font>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xdr:row>
      <xdr:rowOff>0</xdr:rowOff>
    </xdr:from>
    <xdr:to>
      <xdr:col>13</xdr:col>
      <xdr:colOff>0</xdr:colOff>
      <xdr:row>6</xdr:row>
      <xdr:rowOff>0</xdr:rowOff>
    </xdr:to>
    <xdr:sp>
      <xdr:nvSpPr>
        <xdr:cNvPr id="1" name="Text Box 1"/>
        <xdr:cNvSpPr txBox="1">
          <a:spLocks noChangeArrowheads="1"/>
        </xdr:cNvSpPr>
      </xdr:nvSpPr>
      <xdr:spPr>
        <a:xfrm>
          <a:off x="7419975" y="257175"/>
          <a:ext cx="0" cy="962025"/>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xdr:from>
      <xdr:col>13</xdr:col>
      <xdr:colOff>0</xdr:colOff>
      <xdr:row>2</xdr:row>
      <xdr:rowOff>0</xdr:rowOff>
    </xdr:from>
    <xdr:to>
      <xdr:col>13</xdr:col>
      <xdr:colOff>0</xdr:colOff>
      <xdr:row>6</xdr:row>
      <xdr:rowOff>0</xdr:rowOff>
    </xdr:to>
    <xdr:sp>
      <xdr:nvSpPr>
        <xdr:cNvPr id="2" name="Text Box 1"/>
        <xdr:cNvSpPr txBox="1">
          <a:spLocks noChangeArrowheads="1"/>
        </xdr:cNvSpPr>
      </xdr:nvSpPr>
      <xdr:spPr>
        <a:xfrm>
          <a:off x="7419975" y="257175"/>
          <a:ext cx="0" cy="962025"/>
        </a:xfrm>
        <a:prstGeom prst="rect">
          <a:avLst/>
        </a:prstGeom>
        <a:noFill/>
        <a:ln w="9525" cmpd="sng">
          <a:noFill/>
        </a:ln>
      </xdr:spPr>
      <xdr:txBody>
        <a:bodyPr vertOverflow="clip" wrap="square" lIns="0" tIns="32004" rIns="36576" bIns="0"/>
        <a:p>
          <a:pPr algn="r">
            <a:defRPr/>
          </a:pPr>
          <a:r>
            <a:rPr lang="en-US" cap="none" sz="1600" b="1" i="0" u="none" baseline="0">
              <a:solidFill>
                <a:srgbClr val="0066CC"/>
              </a:solidFill>
              <a:latin typeface="Arial"/>
              <a:ea typeface="Arial"/>
              <a:cs typeface="Arial"/>
            </a:rPr>
            <a:t>Primary Scoresheet
</a:t>
          </a:r>
          <a:r>
            <a:rPr lang="en-US" cap="none" sz="1600" b="1" i="0" u="none" baseline="0">
              <a:solidFill>
                <a:srgbClr val="0066CC"/>
              </a:solidFill>
              <a:latin typeface="Arial"/>
              <a:ea typeface="Arial"/>
              <a:cs typeface="Arial"/>
            </a:rPr>
            <a:t>Information</a:t>
          </a:r>
        </a:p>
      </xdr:txBody>
    </xdr:sp>
    <xdr:clientData/>
  </xdr:twoCellAnchor>
  <xdr:twoCellAnchor editAs="oneCell">
    <xdr:from>
      <xdr:col>6</xdr:col>
      <xdr:colOff>0</xdr:colOff>
      <xdr:row>42</xdr:row>
      <xdr:rowOff>0</xdr:rowOff>
    </xdr:from>
    <xdr:to>
      <xdr:col>9</xdr:col>
      <xdr:colOff>247650</xdr:colOff>
      <xdr:row>44</xdr:row>
      <xdr:rowOff>114300</xdr:rowOff>
    </xdr:to>
    <xdr:pic>
      <xdr:nvPicPr>
        <xdr:cNvPr id="3" name="Picture 4"/>
        <xdr:cNvPicPr preferRelativeResize="1">
          <a:picLocks noChangeAspect="1"/>
        </xdr:cNvPicPr>
      </xdr:nvPicPr>
      <xdr:blipFill>
        <a:blip r:embed="rId1"/>
        <a:stretch>
          <a:fillRect/>
        </a:stretch>
      </xdr:blipFill>
      <xdr:spPr>
        <a:xfrm>
          <a:off x="3705225" y="9572625"/>
          <a:ext cx="2076450" cy="438150"/>
        </a:xfrm>
        <a:prstGeom prst="rect">
          <a:avLst/>
        </a:prstGeom>
        <a:noFill/>
        <a:ln w="9525" cmpd="sng">
          <a:noFill/>
        </a:ln>
      </xdr:spPr>
    </xdr:pic>
    <xdr:clientData/>
  </xdr:twoCellAnchor>
  <xdr:twoCellAnchor editAs="oneCell">
    <xdr:from>
      <xdr:col>0</xdr:col>
      <xdr:colOff>180975</xdr:colOff>
      <xdr:row>1</xdr:row>
      <xdr:rowOff>57150</xdr:rowOff>
    </xdr:from>
    <xdr:to>
      <xdr:col>3</xdr:col>
      <xdr:colOff>495300</xdr:colOff>
      <xdr:row>5</xdr:row>
      <xdr:rowOff>9525</xdr:rowOff>
    </xdr:to>
    <xdr:pic>
      <xdr:nvPicPr>
        <xdr:cNvPr id="4" name="Picture 2"/>
        <xdr:cNvPicPr preferRelativeResize="1">
          <a:picLocks noChangeAspect="1"/>
        </xdr:cNvPicPr>
      </xdr:nvPicPr>
      <xdr:blipFill>
        <a:blip r:embed="rId2"/>
        <a:stretch>
          <a:fillRect/>
        </a:stretch>
      </xdr:blipFill>
      <xdr:spPr>
        <a:xfrm>
          <a:off x="180975" y="152400"/>
          <a:ext cx="248602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6</xdr:col>
      <xdr:colOff>247650</xdr:colOff>
      <xdr:row>4</xdr:row>
      <xdr:rowOff>57150</xdr:rowOff>
    </xdr:to>
    <xdr:pic>
      <xdr:nvPicPr>
        <xdr:cNvPr id="1" name="Picture 2"/>
        <xdr:cNvPicPr preferRelativeResize="1">
          <a:picLocks noChangeAspect="1"/>
        </xdr:cNvPicPr>
      </xdr:nvPicPr>
      <xdr:blipFill>
        <a:blip r:embed="rId1"/>
        <a:stretch>
          <a:fillRect/>
        </a:stretch>
      </xdr:blipFill>
      <xdr:spPr>
        <a:xfrm>
          <a:off x="114300" y="104775"/>
          <a:ext cx="318135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1809750</xdr:colOff>
      <xdr:row>2</xdr:row>
      <xdr:rowOff>57150</xdr:rowOff>
    </xdr:to>
    <xdr:pic>
      <xdr:nvPicPr>
        <xdr:cNvPr id="1" name="Picture 2"/>
        <xdr:cNvPicPr preferRelativeResize="1">
          <a:picLocks noChangeAspect="1"/>
        </xdr:cNvPicPr>
      </xdr:nvPicPr>
      <xdr:blipFill>
        <a:blip r:embed="rId1"/>
        <a:stretch>
          <a:fillRect/>
        </a:stretch>
      </xdr:blipFill>
      <xdr:spPr>
        <a:xfrm>
          <a:off x="219075" y="0"/>
          <a:ext cx="180975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am@sportshall.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S59"/>
  <sheetViews>
    <sheetView showGridLines="0" showRowColHeaders="0" zoomScale="75" zoomScaleNormal="75" zoomScalePageLayoutView="0" workbookViewId="0" topLeftCell="A1">
      <selection activeCell="B38" sqref="B38:J39"/>
    </sheetView>
  </sheetViews>
  <sheetFormatPr defaultColWidth="9.140625" defaultRowHeight="12.75"/>
  <cols>
    <col min="1" max="1" width="3.28125" style="63" customWidth="1"/>
    <col min="2" max="2" width="20.140625" style="63" customWidth="1"/>
    <col min="3" max="5" width="9.140625" style="63" customWidth="1"/>
    <col min="6" max="6" width="4.7109375" style="63" customWidth="1"/>
    <col min="7" max="10" width="9.140625" style="63" customWidth="1"/>
    <col min="11" max="11" width="7.28125" style="63" customWidth="1"/>
    <col min="12" max="12" width="2.57421875" style="63" customWidth="1"/>
    <col min="13" max="13" width="9.28125" style="224" customWidth="1"/>
    <col min="14" max="14" width="9.140625" style="63" customWidth="1"/>
    <col min="15" max="15" width="14.421875" style="63" customWidth="1"/>
    <col min="16" max="16" width="33.00390625" style="63" customWidth="1"/>
    <col min="17" max="18" width="46.421875" style="63" customWidth="1"/>
    <col min="19" max="16384" width="9.140625" style="63" customWidth="1"/>
  </cols>
  <sheetData>
    <row r="1" ht="7.5" customHeight="1">
      <c r="A1" s="62"/>
    </row>
    <row r="2" spans="7:19" ht="12.75" customHeight="1">
      <c r="G2" s="283"/>
      <c r="H2" s="284"/>
      <c r="I2" s="284"/>
      <c r="J2" s="284"/>
      <c r="K2" s="284"/>
      <c r="L2" s="284"/>
      <c r="M2" s="223"/>
      <c r="O2" s="235"/>
      <c r="P2" s="235"/>
      <c r="Q2" s="235"/>
      <c r="R2" s="235"/>
      <c r="S2" s="235"/>
    </row>
    <row r="3" spans="7:19" ht="12.75" customHeight="1">
      <c r="G3" s="284"/>
      <c r="H3" s="284"/>
      <c r="I3" s="284"/>
      <c r="J3" s="284"/>
      <c r="K3" s="284"/>
      <c r="L3" s="284"/>
      <c r="M3" s="223"/>
      <c r="O3" s="280" t="s">
        <v>2603</v>
      </c>
      <c r="P3" s="281"/>
      <c r="Q3" s="281"/>
      <c r="R3" s="235"/>
      <c r="S3" s="235"/>
    </row>
    <row r="4" spans="7:19" ht="12.75" customHeight="1">
      <c r="G4" s="284"/>
      <c r="H4" s="284"/>
      <c r="I4" s="284"/>
      <c r="J4" s="284"/>
      <c r="K4" s="284"/>
      <c r="L4" s="284"/>
      <c r="M4" s="223"/>
      <c r="O4" s="281"/>
      <c r="P4" s="281"/>
      <c r="Q4" s="281"/>
      <c r="R4" s="235"/>
      <c r="S4" s="235"/>
    </row>
    <row r="5" spans="7:19" ht="30">
      <c r="G5" s="284"/>
      <c r="H5" s="284"/>
      <c r="I5" s="284"/>
      <c r="J5" s="284"/>
      <c r="K5" s="284"/>
      <c r="L5" s="284"/>
      <c r="M5" s="223"/>
      <c r="O5" s="235"/>
      <c r="P5" s="236"/>
      <c r="Q5"/>
      <c r="R5" s="235"/>
      <c r="S5" s="235"/>
    </row>
    <row r="6" spans="2:19" ht="20.25" customHeight="1">
      <c r="B6" s="64"/>
      <c r="C6" s="64"/>
      <c r="D6" s="64"/>
      <c r="E6" s="64"/>
      <c r="F6" s="64"/>
      <c r="G6" s="64"/>
      <c r="H6" s="64"/>
      <c r="I6" s="64"/>
      <c r="J6" s="64"/>
      <c r="K6" s="64"/>
      <c r="O6" s="277" t="s">
        <v>2571</v>
      </c>
      <c r="P6" s="282"/>
      <c r="Q6" s="282"/>
      <c r="R6" s="237"/>
      <c r="S6"/>
    </row>
    <row r="7" spans="2:19" ht="20.25" customHeight="1">
      <c r="B7" s="285" t="s">
        <v>2538</v>
      </c>
      <c r="C7" s="286"/>
      <c r="D7" s="286"/>
      <c r="E7" s="286"/>
      <c r="F7" s="286"/>
      <c r="G7" s="286"/>
      <c r="H7" s="286"/>
      <c r="I7" s="286"/>
      <c r="J7" s="286"/>
      <c r="K7" s="66"/>
      <c r="O7" s="277" t="s">
        <v>2574</v>
      </c>
      <c r="P7" s="278"/>
      <c r="Q7" s="278"/>
      <c r="R7" s="237"/>
      <c r="S7"/>
    </row>
    <row r="8" spans="2:19" ht="19.5" customHeight="1">
      <c r="B8" s="286"/>
      <c r="C8" s="286"/>
      <c r="D8" s="286"/>
      <c r="E8" s="286"/>
      <c r="F8" s="286"/>
      <c r="G8" s="286"/>
      <c r="H8" s="286"/>
      <c r="I8" s="286"/>
      <c r="J8" s="286"/>
      <c r="N8" s="61"/>
      <c r="O8" s="279" t="s">
        <v>2575</v>
      </c>
      <c r="P8" s="279"/>
      <c r="Q8" s="279"/>
      <c r="R8" s="237"/>
      <c r="S8"/>
    </row>
    <row r="9" spans="2:19" ht="19.5" customHeight="1">
      <c r="B9" s="67" t="s">
        <v>2559</v>
      </c>
      <c r="C9" s="66"/>
      <c r="D9" s="66"/>
      <c r="E9" s="66"/>
      <c r="F9" s="66"/>
      <c r="G9" s="66"/>
      <c r="H9" s="66"/>
      <c r="I9" s="66"/>
      <c r="J9" s="66"/>
      <c r="K9" s="66"/>
      <c r="N9" s="61"/>
      <c r="O9" s="277" t="s">
        <v>2576</v>
      </c>
      <c r="P9" s="277"/>
      <c r="Q9" s="277"/>
      <c r="R9" s="237"/>
      <c r="S9"/>
    </row>
    <row r="10" spans="2:19" ht="19.5" customHeight="1" thickBot="1">
      <c r="B10" s="67" t="s">
        <v>2292</v>
      </c>
      <c r="C10" s="66"/>
      <c r="D10" s="66"/>
      <c r="E10" s="66"/>
      <c r="F10" s="66"/>
      <c r="G10" s="66"/>
      <c r="H10" s="66"/>
      <c r="I10" s="66"/>
      <c r="J10" s="66"/>
      <c r="K10" s="66"/>
      <c r="N10" s="61"/>
      <c r="O10" s="235"/>
      <c r="P10" s="235"/>
      <c r="Q10" s="235"/>
      <c r="R10" s="237"/>
      <c r="S10"/>
    </row>
    <row r="11" spans="2:19" ht="11.25" customHeight="1">
      <c r="B11" s="68"/>
      <c r="C11" s="68"/>
      <c r="D11" s="68"/>
      <c r="E11" s="65"/>
      <c r="F11" s="65"/>
      <c r="G11" s="65"/>
      <c r="H11" s="65"/>
      <c r="I11" s="65"/>
      <c r="J11" s="65"/>
      <c r="K11" s="65"/>
      <c r="N11" s="61"/>
      <c r="O11" s="275" t="s">
        <v>2572</v>
      </c>
      <c r="P11" s="275" t="s">
        <v>2573</v>
      </c>
      <c r="Q11" s="275" t="s">
        <v>2577</v>
      </c>
      <c r="R11" s="275" t="s">
        <v>2578</v>
      </c>
      <c r="S11" s="235"/>
    </row>
    <row r="12" spans="2:19" ht="19.5" customHeight="1" thickBot="1">
      <c r="B12" s="67" t="s">
        <v>2555</v>
      </c>
      <c r="C12" s="61"/>
      <c r="D12" s="61"/>
      <c r="E12" s="69"/>
      <c r="F12" s="69"/>
      <c r="G12" s="69"/>
      <c r="H12" s="69"/>
      <c r="I12" s="69"/>
      <c r="J12" s="69"/>
      <c r="K12" s="69"/>
      <c r="N12" s="61"/>
      <c r="O12" s="276"/>
      <c r="P12" s="276"/>
      <c r="Q12" s="276"/>
      <c r="R12" s="276"/>
      <c r="S12" s="235"/>
    </row>
    <row r="13" spans="11:19" ht="14.25" customHeight="1">
      <c r="K13" s="70"/>
      <c r="N13" s="61"/>
      <c r="O13" s="238">
        <v>1</v>
      </c>
      <c r="P13" s="239" t="s">
        <v>2579</v>
      </c>
      <c r="Q13" s="273" t="s">
        <v>2602</v>
      </c>
      <c r="R13" s="239"/>
      <c r="S13" s="235"/>
    </row>
    <row r="14" spans="2:19" ht="19.5" customHeight="1">
      <c r="B14" s="218" t="s">
        <v>855</v>
      </c>
      <c r="K14" s="71"/>
      <c r="N14" s="61"/>
      <c r="O14" s="240"/>
      <c r="P14" s="241"/>
      <c r="Q14" s="268"/>
      <c r="R14" s="241"/>
      <c r="S14" s="235"/>
    </row>
    <row r="15" spans="2:19" ht="14.25" customHeight="1" thickBot="1">
      <c r="B15" s="285" t="s">
        <v>866</v>
      </c>
      <c r="C15" s="287"/>
      <c r="D15" s="287"/>
      <c r="E15" s="287"/>
      <c r="F15" s="287"/>
      <c r="G15" s="287"/>
      <c r="H15" s="287"/>
      <c r="I15" s="287"/>
      <c r="J15" s="287"/>
      <c r="K15" s="71"/>
      <c r="N15" s="61"/>
      <c r="O15" s="242"/>
      <c r="P15" s="243"/>
      <c r="Q15" s="269"/>
      <c r="R15" s="243"/>
      <c r="S15" s="235"/>
    </row>
    <row r="16" spans="2:19" ht="19.5" customHeight="1">
      <c r="B16" s="287"/>
      <c r="C16" s="287"/>
      <c r="D16" s="287"/>
      <c r="E16" s="287"/>
      <c r="F16" s="287"/>
      <c r="G16" s="287"/>
      <c r="H16" s="287"/>
      <c r="I16" s="287"/>
      <c r="J16" s="287"/>
      <c r="K16" s="70"/>
      <c r="O16" s="240">
        <v>2</v>
      </c>
      <c r="P16" s="241" t="s">
        <v>2580</v>
      </c>
      <c r="Q16" s="241" t="s">
        <v>2581</v>
      </c>
      <c r="R16" s="241" t="s">
        <v>2582</v>
      </c>
      <c r="S16" s="235"/>
    </row>
    <row r="17" spans="2:19" ht="19.5" customHeight="1">
      <c r="B17" s="287"/>
      <c r="C17" s="287"/>
      <c r="D17" s="287"/>
      <c r="E17" s="287"/>
      <c r="F17" s="287"/>
      <c r="G17" s="287"/>
      <c r="H17" s="287"/>
      <c r="I17" s="287"/>
      <c r="J17" s="287"/>
      <c r="K17" s="70"/>
      <c r="O17" s="240"/>
      <c r="P17" s="241"/>
      <c r="Q17" s="241" t="s">
        <v>2583</v>
      </c>
      <c r="R17" s="241"/>
      <c r="S17" s="235"/>
    </row>
    <row r="18" spans="2:19" ht="19.5" customHeight="1">
      <c r="B18" s="287"/>
      <c r="C18" s="287"/>
      <c r="D18" s="287"/>
      <c r="E18" s="287"/>
      <c r="F18" s="287"/>
      <c r="G18" s="287"/>
      <c r="H18" s="287"/>
      <c r="I18" s="287"/>
      <c r="J18" s="287"/>
      <c r="K18" s="70"/>
      <c r="N18" s="61"/>
      <c r="O18" s="240"/>
      <c r="P18" s="241"/>
      <c r="Q18" s="241" t="s">
        <v>2584</v>
      </c>
      <c r="R18" s="267" t="s">
        <v>2585</v>
      </c>
      <c r="S18" s="235"/>
    </row>
    <row r="19" spans="2:19" ht="19.5" customHeight="1">
      <c r="B19" s="61"/>
      <c r="K19" s="70"/>
      <c r="N19" s="61"/>
      <c r="O19" s="240"/>
      <c r="P19" s="241"/>
      <c r="Q19" s="241"/>
      <c r="R19" s="268"/>
      <c r="S19" s="244"/>
    </row>
    <row r="20" spans="2:19" ht="19.5" customHeight="1" thickBot="1">
      <c r="B20" s="220" t="s">
        <v>2293</v>
      </c>
      <c r="C20" s="70"/>
      <c r="D20" s="70"/>
      <c r="E20" s="70"/>
      <c r="F20" s="70"/>
      <c r="G20" s="70"/>
      <c r="H20" s="70"/>
      <c r="I20" s="70"/>
      <c r="J20" s="70"/>
      <c r="K20" s="72"/>
      <c r="N20" s="61"/>
      <c r="O20" s="245"/>
      <c r="P20" s="246"/>
      <c r="Q20" s="241"/>
      <c r="R20" s="269"/>
      <c r="S20" s="244"/>
    </row>
    <row r="21" spans="2:19" ht="19.5" customHeight="1">
      <c r="B21" s="67" t="s">
        <v>2294</v>
      </c>
      <c r="C21" s="71"/>
      <c r="D21" s="71"/>
      <c r="E21" s="71"/>
      <c r="F21" s="71"/>
      <c r="G21" s="71"/>
      <c r="H21" s="71"/>
      <c r="I21" s="71"/>
      <c r="J21" s="70"/>
      <c r="K21" s="65"/>
      <c r="N21" s="61"/>
      <c r="O21" s="247">
        <v>3</v>
      </c>
      <c r="P21" s="239" t="s">
        <v>2586</v>
      </c>
      <c r="Q21" s="273" t="s">
        <v>2587</v>
      </c>
      <c r="R21" s="271" t="s">
        <v>2588</v>
      </c>
      <c r="S21" s="244"/>
    </row>
    <row r="22" spans="2:19" ht="17.25" customHeight="1">
      <c r="B22" s="65"/>
      <c r="C22" s="70"/>
      <c r="D22" s="70"/>
      <c r="E22" s="70"/>
      <c r="F22" s="70"/>
      <c r="G22" s="70"/>
      <c r="H22" s="70"/>
      <c r="I22" s="70"/>
      <c r="J22" s="70"/>
      <c r="K22" s="65"/>
      <c r="N22" s="61"/>
      <c r="O22" s="245"/>
      <c r="P22" s="241"/>
      <c r="Q22" s="268"/>
      <c r="R22" s="272"/>
      <c r="S22" s="235"/>
    </row>
    <row r="23" spans="2:19" ht="19.5" customHeight="1">
      <c r="B23" s="220" t="s">
        <v>854</v>
      </c>
      <c r="C23" s="70"/>
      <c r="D23" s="70"/>
      <c r="E23" s="70"/>
      <c r="F23" s="70"/>
      <c r="G23" s="70"/>
      <c r="H23" s="70"/>
      <c r="I23" s="70"/>
      <c r="J23" s="70"/>
      <c r="K23" s="65"/>
      <c r="N23" s="61"/>
      <c r="O23" s="240"/>
      <c r="P23" s="241"/>
      <c r="Q23" s="267" t="s">
        <v>2589</v>
      </c>
      <c r="R23" s="272"/>
      <c r="S23" s="235"/>
    </row>
    <row r="24" spans="2:19" ht="19.5" customHeight="1">
      <c r="B24" s="73" t="s">
        <v>2290</v>
      </c>
      <c r="C24" s="74"/>
      <c r="D24" s="74"/>
      <c r="E24" s="74"/>
      <c r="F24" s="74"/>
      <c r="G24" s="74"/>
      <c r="H24" s="74"/>
      <c r="I24" s="74"/>
      <c r="J24" s="74"/>
      <c r="K24" s="65"/>
      <c r="O24" s="240"/>
      <c r="P24" s="241"/>
      <c r="Q24" s="268"/>
      <c r="R24" s="272"/>
      <c r="S24" s="235"/>
    </row>
    <row r="25" spans="2:19" ht="17.25" customHeight="1">
      <c r="B25" s="65"/>
      <c r="C25" s="74"/>
      <c r="D25" s="74"/>
      <c r="E25" s="74"/>
      <c r="F25" s="74"/>
      <c r="G25" s="74"/>
      <c r="H25" s="74"/>
      <c r="I25" s="74"/>
      <c r="J25" s="74"/>
      <c r="K25" s="65"/>
      <c r="O25" s="245"/>
      <c r="P25" s="246"/>
      <c r="Q25" s="241" t="s">
        <v>2590</v>
      </c>
      <c r="R25" s="272"/>
      <c r="S25" s="235"/>
    </row>
    <row r="26" spans="2:19" s="79" customFormat="1" ht="19.5" customHeight="1">
      <c r="B26" s="218"/>
      <c r="C26" s="78"/>
      <c r="D26" s="78"/>
      <c r="E26" s="78"/>
      <c r="F26" s="78"/>
      <c r="G26" s="78"/>
      <c r="H26" s="78"/>
      <c r="I26" s="78"/>
      <c r="J26" s="78"/>
      <c r="K26" s="78"/>
      <c r="O26" s="245"/>
      <c r="P26" s="246"/>
      <c r="Q26" s="241" t="s">
        <v>2591</v>
      </c>
      <c r="R26" s="272"/>
      <c r="S26" s="235"/>
    </row>
    <row r="27" spans="2:19" ht="19.5" customHeight="1">
      <c r="B27" s="73"/>
      <c r="C27" s="65"/>
      <c r="D27" s="65"/>
      <c r="E27" s="65"/>
      <c r="F27" s="65"/>
      <c r="G27" s="65"/>
      <c r="H27" s="65"/>
      <c r="I27" s="65"/>
      <c r="J27" s="65"/>
      <c r="K27" s="65"/>
      <c r="O27" s="245"/>
      <c r="P27" s="246"/>
      <c r="Q27" s="267" t="s">
        <v>2592</v>
      </c>
      <c r="R27" s="272"/>
      <c r="S27" s="235"/>
    </row>
    <row r="28" spans="2:19" ht="17.25" customHeight="1" thickBot="1">
      <c r="B28" s="73"/>
      <c r="C28" s="65"/>
      <c r="D28" s="65"/>
      <c r="E28" s="65"/>
      <c r="F28" s="65"/>
      <c r="G28" s="65"/>
      <c r="H28" s="65"/>
      <c r="I28" s="65"/>
      <c r="J28" s="65"/>
      <c r="K28" s="65"/>
      <c r="O28" s="248"/>
      <c r="P28" s="249"/>
      <c r="Q28" s="269"/>
      <c r="R28" s="274"/>
      <c r="S28" s="235"/>
    </row>
    <row r="29" spans="2:19" ht="19.5" customHeight="1">
      <c r="B29" s="75" t="s">
        <v>2539</v>
      </c>
      <c r="C29" s="65"/>
      <c r="D29" s="65"/>
      <c r="E29" s="65"/>
      <c r="F29" s="65"/>
      <c r="G29" s="65"/>
      <c r="H29" s="65"/>
      <c r="I29" s="65"/>
      <c r="J29" s="65"/>
      <c r="K29" s="65"/>
      <c r="O29" s="247">
        <v>4</v>
      </c>
      <c r="P29" s="239" t="s">
        <v>2593</v>
      </c>
      <c r="Q29" s="239" t="s">
        <v>2594</v>
      </c>
      <c r="R29" s="271" t="s">
        <v>2595</v>
      </c>
      <c r="S29" s="235"/>
    </row>
    <row r="30" spans="2:19" ht="19.5" customHeight="1">
      <c r="B30" s="285" t="s">
        <v>2560</v>
      </c>
      <c r="C30" s="286"/>
      <c r="D30" s="286"/>
      <c r="E30" s="286"/>
      <c r="F30" s="286"/>
      <c r="G30" s="286"/>
      <c r="H30" s="286"/>
      <c r="I30" s="286"/>
      <c r="J30" s="286"/>
      <c r="K30" s="286"/>
      <c r="O30" s="246"/>
      <c r="P30" s="241"/>
      <c r="Q30" s="267" t="s">
        <v>2596</v>
      </c>
      <c r="R30" s="272"/>
      <c r="S30" s="235"/>
    </row>
    <row r="31" spans="2:19" ht="19.5" customHeight="1">
      <c r="B31" s="286"/>
      <c r="C31" s="286"/>
      <c r="D31" s="286"/>
      <c r="E31" s="286"/>
      <c r="F31" s="286"/>
      <c r="G31" s="286"/>
      <c r="H31" s="286"/>
      <c r="I31" s="286"/>
      <c r="J31" s="286"/>
      <c r="K31" s="286"/>
      <c r="O31" s="246"/>
      <c r="P31" s="241"/>
      <c r="Q31" s="268"/>
      <c r="R31" s="272"/>
      <c r="S31" s="235"/>
    </row>
    <row r="32" spans="2:19" ht="19.5" customHeight="1">
      <c r="B32" s="286"/>
      <c r="C32" s="286"/>
      <c r="D32" s="286"/>
      <c r="E32" s="286"/>
      <c r="F32" s="286"/>
      <c r="G32" s="286"/>
      <c r="H32" s="286"/>
      <c r="I32" s="286"/>
      <c r="J32" s="286"/>
      <c r="K32" s="286"/>
      <c r="O32" s="246"/>
      <c r="P32" s="246"/>
      <c r="Q32" s="267" t="s">
        <v>2597</v>
      </c>
      <c r="R32" s="272"/>
      <c r="S32" s="235"/>
    </row>
    <row r="33" spans="2:19" ht="19.5" customHeight="1">
      <c r="B33" s="290" t="s">
        <v>2540</v>
      </c>
      <c r="C33" s="286"/>
      <c r="D33" s="286"/>
      <c r="E33" s="286"/>
      <c r="F33" s="286"/>
      <c r="G33" s="286"/>
      <c r="H33" s="286"/>
      <c r="I33" s="286"/>
      <c r="J33" s="286"/>
      <c r="K33" s="286"/>
      <c r="O33" s="246"/>
      <c r="P33" s="246"/>
      <c r="Q33" s="268"/>
      <c r="R33" s="272"/>
      <c r="S33" s="235"/>
    </row>
    <row r="34" spans="2:19" ht="19.5" customHeight="1">
      <c r="B34" s="286"/>
      <c r="C34" s="286"/>
      <c r="D34" s="286"/>
      <c r="E34" s="286"/>
      <c r="F34" s="286"/>
      <c r="G34" s="286"/>
      <c r="H34" s="286"/>
      <c r="I34" s="286"/>
      <c r="J34" s="286"/>
      <c r="K34" s="286"/>
      <c r="O34" s="246"/>
      <c r="P34" s="264"/>
      <c r="Q34" s="267" t="s">
        <v>2598</v>
      </c>
      <c r="R34" s="272"/>
      <c r="S34" s="235"/>
    </row>
    <row r="35" spans="2:19" ht="19.5" customHeight="1">
      <c r="B35" s="285"/>
      <c r="C35" s="286"/>
      <c r="D35" s="286"/>
      <c r="E35" s="286"/>
      <c r="F35" s="286"/>
      <c r="G35" s="286"/>
      <c r="H35" s="286"/>
      <c r="I35" s="286"/>
      <c r="J35" s="286"/>
      <c r="K35" s="286"/>
      <c r="O35" s="264"/>
      <c r="P35" s="265"/>
      <c r="Q35" s="268"/>
      <c r="R35" s="272"/>
      <c r="S35" s="235"/>
    </row>
    <row r="36" spans="2:19" ht="19.5" customHeight="1">
      <c r="B36" s="286"/>
      <c r="C36" s="286"/>
      <c r="D36" s="286"/>
      <c r="E36" s="286"/>
      <c r="F36" s="286"/>
      <c r="G36" s="286"/>
      <c r="H36" s="286"/>
      <c r="I36" s="286"/>
      <c r="J36" s="286"/>
      <c r="K36" s="286"/>
      <c r="O36" s="265"/>
      <c r="P36" s="265"/>
      <c r="Q36" s="267" t="s">
        <v>2599</v>
      </c>
      <c r="R36" s="272"/>
      <c r="S36" s="235"/>
    </row>
    <row r="37" spans="2:19" ht="10.5" customHeight="1">
      <c r="B37" s="73"/>
      <c r="C37" s="65"/>
      <c r="D37" s="65"/>
      <c r="E37" s="65"/>
      <c r="F37" s="65"/>
      <c r="G37" s="65"/>
      <c r="H37" s="65"/>
      <c r="I37" s="65"/>
      <c r="J37" s="65"/>
      <c r="K37" s="65"/>
      <c r="O37" s="265"/>
      <c r="P37" s="265"/>
      <c r="Q37" s="268"/>
      <c r="R37" s="272"/>
      <c r="S37" s="235"/>
    </row>
    <row r="38" spans="2:19" ht="15.75" customHeight="1">
      <c r="B38" s="288" t="s">
        <v>2557</v>
      </c>
      <c r="C38" s="289"/>
      <c r="D38" s="289"/>
      <c r="E38" s="289"/>
      <c r="F38" s="289"/>
      <c r="G38" s="289"/>
      <c r="H38" s="289"/>
      <c r="I38" s="289"/>
      <c r="J38" s="289"/>
      <c r="K38" s="65"/>
      <c r="O38" s="265"/>
      <c r="P38" s="265"/>
      <c r="Q38" s="267" t="s">
        <v>2600</v>
      </c>
      <c r="R38" s="272"/>
      <c r="S38" s="235"/>
    </row>
    <row r="39" spans="2:19" ht="19.5" customHeight="1">
      <c r="B39" s="289"/>
      <c r="C39" s="289"/>
      <c r="D39" s="289"/>
      <c r="E39" s="289"/>
      <c r="F39" s="289"/>
      <c r="G39" s="289"/>
      <c r="H39" s="289"/>
      <c r="I39" s="289"/>
      <c r="J39" s="289"/>
      <c r="K39" s="65"/>
      <c r="O39" s="265"/>
      <c r="P39" s="265"/>
      <c r="Q39" s="267"/>
      <c r="R39" s="272"/>
      <c r="S39" s="235"/>
    </row>
    <row r="40" spans="2:19" s="101" customFormat="1" ht="19.5" customHeight="1">
      <c r="B40" s="219" t="s">
        <v>2556</v>
      </c>
      <c r="C40" s="103"/>
      <c r="D40" s="103"/>
      <c r="E40" s="103"/>
      <c r="F40" s="103"/>
      <c r="G40" s="103"/>
      <c r="H40" s="103"/>
      <c r="I40" s="103"/>
      <c r="J40" s="103"/>
      <c r="K40" s="102"/>
      <c r="M40" s="224"/>
      <c r="O40" s="265"/>
      <c r="P40" s="265"/>
      <c r="Q40" s="268"/>
      <c r="R40" s="268"/>
      <c r="S40" s="235"/>
    </row>
    <row r="41" spans="2:19" ht="19.5" customHeight="1" thickBot="1">
      <c r="B41" s="76" t="s">
        <v>2558</v>
      </c>
      <c r="C41" s="65"/>
      <c r="D41" s="65"/>
      <c r="E41" s="65"/>
      <c r="F41" s="65"/>
      <c r="G41" s="65"/>
      <c r="H41" s="65"/>
      <c r="I41" s="65"/>
      <c r="J41" s="65"/>
      <c r="O41" s="266"/>
      <c r="P41" s="266"/>
      <c r="Q41" s="269"/>
      <c r="R41" s="269"/>
      <c r="S41" s="235"/>
    </row>
    <row r="42" spans="15:19" ht="12.75">
      <c r="O42" s="235"/>
      <c r="P42" s="235"/>
      <c r="Q42" s="235"/>
      <c r="R42" s="235"/>
      <c r="S42" s="235"/>
    </row>
    <row r="43" spans="2:19" ht="12.75" customHeight="1">
      <c r="B43" s="63">
        <v>70920</v>
      </c>
      <c r="O43" s="235"/>
      <c r="P43" s="270" t="s">
        <v>2601</v>
      </c>
      <c r="Q43" s="270"/>
      <c r="R43" s="235"/>
      <c r="S43" s="235"/>
    </row>
    <row r="44" ht="12.75" customHeight="1"/>
    <row r="45" ht="12.75" customHeight="1"/>
    <row r="46" ht="14.25">
      <c r="B46" s="77"/>
    </row>
    <row r="47" ht="12.75" customHeight="1">
      <c r="B47" s="77"/>
    </row>
    <row r="48" spans="3:10" ht="12.75" customHeight="1">
      <c r="C48" s="77"/>
      <c r="D48" s="77"/>
      <c r="E48" s="77"/>
      <c r="F48" s="77"/>
      <c r="G48" s="77"/>
      <c r="H48" s="77"/>
      <c r="I48" s="77"/>
      <c r="J48" s="77"/>
    </row>
    <row r="49" spans="3:10" ht="12.75" customHeight="1">
      <c r="C49" s="77"/>
      <c r="D49" s="77"/>
      <c r="E49" s="77"/>
      <c r="F49" s="77"/>
      <c r="G49" s="77"/>
      <c r="H49" s="77"/>
      <c r="I49" s="77"/>
      <c r="J49" s="77"/>
    </row>
    <row r="50" spans="3:10" ht="12.75" customHeight="1">
      <c r="C50" s="77"/>
      <c r="D50" s="77"/>
      <c r="E50" s="77"/>
      <c r="F50" s="77"/>
      <c r="G50" s="77"/>
      <c r="H50" s="77"/>
      <c r="I50" s="77"/>
      <c r="J50" s="77"/>
    </row>
    <row r="51" ht="12.75" customHeight="1"/>
    <row r="52" spans="3:10" ht="12.75" customHeight="1">
      <c r="C52" s="77"/>
      <c r="D52" s="77"/>
      <c r="E52" s="77"/>
      <c r="F52" s="77"/>
      <c r="G52" s="77"/>
      <c r="H52" s="77"/>
      <c r="I52" s="77"/>
      <c r="J52" s="77"/>
    </row>
    <row r="53" ht="12.75" customHeight="1"/>
    <row r="56" spans="3:10" ht="14.25">
      <c r="C56" s="77"/>
      <c r="D56" s="77"/>
      <c r="E56" s="77"/>
      <c r="F56" s="77"/>
      <c r="G56" s="77"/>
      <c r="H56" s="77"/>
      <c r="I56" s="77"/>
      <c r="J56" s="77"/>
    </row>
    <row r="57" spans="3:10" ht="14.25">
      <c r="C57" s="77"/>
      <c r="D57" s="77"/>
      <c r="E57" s="77"/>
      <c r="F57" s="77"/>
      <c r="G57" s="77"/>
      <c r="H57" s="77"/>
      <c r="I57" s="77"/>
      <c r="J57" s="77"/>
    </row>
    <row r="59" spans="3:10" ht="14.25">
      <c r="C59" s="77"/>
      <c r="D59" s="77"/>
      <c r="E59" s="77"/>
      <c r="F59" s="77"/>
      <c r="G59" s="77"/>
      <c r="H59" s="77"/>
      <c r="I59" s="77"/>
      <c r="J59" s="77"/>
    </row>
  </sheetData>
  <sheetProtection selectLockedCells="1" selectUnlockedCells="1"/>
  <mergeCells count="31">
    <mergeCell ref="O3:Q4"/>
    <mergeCell ref="O6:Q6"/>
    <mergeCell ref="G2:L5"/>
    <mergeCell ref="B7:J8"/>
    <mergeCell ref="B15:J18"/>
    <mergeCell ref="B38:J39"/>
    <mergeCell ref="B30:K32"/>
    <mergeCell ref="B33:K34"/>
    <mergeCell ref="B35:K36"/>
    <mergeCell ref="O11:O12"/>
    <mergeCell ref="P11:P12"/>
    <mergeCell ref="Q11:Q12"/>
    <mergeCell ref="R11:R12"/>
    <mergeCell ref="Q13:Q15"/>
    <mergeCell ref="O7:Q7"/>
    <mergeCell ref="O8:Q8"/>
    <mergeCell ref="O9:Q9"/>
    <mergeCell ref="Q27:Q28"/>
    <mergeCell ref="R29:R41"/>
    <mergeCell ref="Q30:Q31"/>
    <mergeCell ref="Q32:Q33"/>
    <mergeCell ref="R18:R20"/>
    <mergeCell ref="Q21:Q22"/>
    <mergeCell ref="R21:R28"/>
    <mergeCell ref="Q23:Q24"/>
    <mergeCell ref="P34:P41"/>
    <mergeCell ref="Q34:Q35"/>
    <mergeCell ref="O35:O41"/>
    <mergeCell ref="Q36:Q37"/>
    <mergeCell ref="Q38:Q41"/>
    <mergeCell ref="P43:Q43"/>
  </mergeCells>
  <hyperlinks>
    <hyperlink ref="B23" location="Scoresheets!A1" display="Scoresheets"/>
    <hyperlink ref="B14" location="Input!A1" display="Input"/>
    <hyperlink ref="B20" location="'Individual Points'!A1" display="Individual Points"/>
    <hyperlink ref="B40" r:id="rId1" display="team@sportshall.org"/>
  </hyperlinks>
  <printOptions/>
  <pageMargins left="0.31" right="0.34" top="0.3" bottom="0.5" header="0.3" footer="0.5"/>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codeName="Sheet2"/>
  <dimension ref="A2:AX810"/>
  <sheetViews>
    <sheetView showGridLines="0" showRowColHeaders="0" tabSelected="1" zoomScale="75" zoomScaleNormal="75" zoomScalePageLayoutView="0" workbookViewId="0" topLeftCell="A1">
      <pane xSplit="33" ySplit="7" topLeftCell="AP8" activePane="bottomRight" state="frozen"/>
      <selection pane="topLeft" activeCell="A1" sqref="A1"/>
      <selection pane="topRight" activeCell="AB1" sqref="AB1"/>
      <selection pane="bottomLeft" activeCell="A10" sqref="A10"/>
      <selection pane="bottomRight" activeCell="H12" sqref="H12"/>
    </sheetView>
  </sheetViews>
  <sheetFormatPr defaultColWidth="9.140625" defaultRowHeight="12.75" outlineLevelCol="1"/>
  <cols>
    <col min="1" max="3" width="16.7109375" style="221" hidden="1" customWidth="1" outlineLevel="1"/>
    <col min="4" max="4" width="3.28125" style="221" customWidth="1" collapsed="1"/>
    <col min="5" max="5" width="0.71875" style="80" hidden="1" customWidth="1"/>
    <col min="6" max="6" width="5.28125" style="80" hidden="1" customWidth="1"/>
    <col min="7" max="7" width="30.7109375" style="80" customWidth="1"/>
    <col min="8" max="8" width="12.7109375" style="80" customWidth="1"/>
    <col min="9" max="9" width="5.28125" style="80" hidden="1" customWidth="1"/>
    <col min="10" max="10" width="12.7109375" style="80" customWidth="1"/>
    <col min="11" max="11" width="6.57421875" style="80" hidden="1" customWidth="1"/>
    <col min="12" max="14" width="12.7109375" style="80" customWidth="1"/>
    <col min="15" max="15" width="6.57421875" style="80" hidden="1" customWidth="1"/>
    <col min="16" max="17" width="12.7109375" style="80" customWidth="1"/>
    <col min="18" max="19" width="12.7109375" style="80" hidden="1" customWidth="1"/>
    <col min="20" max="21" width="6.57421875" style="80" hidden="1" customWidth="1"/>
    <col min="22" max="22" width="6.57421875" style="81" hidden="1" customWidth="1"/>
    <col min="23" max="24" width="12.7109375" style="80" customWidth="1"/>
    <col min="25" max="26" width="8.28125" style="80" hidden="1" customWidth="1"/>
    <col min="27" max="27" width="6.57421875" style="80" hidden="1" customWidth="1"/>
    <col min="28" max="28" width="6.421875" style="80" hidden="1" customWidth="1"/>
    <col min="29" max="36" width="9.140625" style="80" hidden="1" customWidth="1"/>
    <col min="37" max="37" width="9.8515625" style="80" hidden="1" customWidth="1"/>
    <col min="38" max="43" width="9.140625" style="80" hidden="1" customWidth="1"/>
    <col min="44" max="52" width="9.140625" style="80" customWidth="1"/>
    <col min="53" max="16384" width="9.140625" style="80" customWidth="1"/>
  </cols>
  <sheetData>
    <row r="1" ht="6" customHeight="1" thickBot="1"/>
    <row r="2" spans="4:45" ht="24" customHeight="1" thickBot="1">
      <c r="D2" s="222"/>
      <c r="J2" s="108"/>
      <c r="K2" s="109"/>
      <c r="L2" s="206"/>
      <c r="M2" s="297" t="s">
        <v>2291</v>
      </c>
      <c r="N2" s="297"/>
      <c r="O2" s="297"/>
      <c r="P2" s="297"/>
      <c r="Q2" s="297"/>
      <c r="R2" s="297"/>
      <c r="S2" s="297"/>
      <c r="T2" s="297"/>
      <c r="U2" s="297"/>
      <c r="V2" s="297"/>
      <c r="W2" s="297"/>
      <c r="X2" s="297"/>
      <c r="Y2" s="110"/>
      <c r="Z2" s="110"/>
      <c r="AA2" s="110"/>
      <c r="AB2" s="110"/>
      <c r="AC2" s="110"/>
      <c r="AD2" s="110"/>
      <c r="AE2" s="111"/>
      <c r="AR2" s="150"/>
      <c r="AS2" s="81"/>
    </row>
    <row r="3" spans="1:50" ht="18" customHeight="1" thickBot="1">
      <c r="A3" s="291" t="s">
        <v>2570</v>
      </c>
      <c r="B3" s="292"/>
      <c r="C3" s="293"/>
      <c r="G3" s="207" t="s">
        <v>2561</v>
      </c>
      <c r="H3" s="307"/>
      <c r="I3" s="308"/>
      <c r="J3" s="308"/>
      <c r="K3" s="308"/>
      <c r="L3" s="309"/>
      <c r="M3" s="314" t="s">
        <v>2622</v>
      </c>
      <c r="N3" s="315"/>
      <c r="O3" s="315"/>
      <c r="P3" s="315"/>
      <c r="Q3" s="315"/>
      <c r="R3" s="316"/>
      <c r="S3" s="316"/>
      <c r="T3" s="316"/>
      <c r="U3" s="316"/>
      <c r="V3" s="316"/>
      <c r="W3" s="316"/>
      <c r="X3" s="317"/>
      <c r="Y3" s="298" t="s">
        <v>2468</v>
      </c>
      <c r="Z3" s="299"/>
      <c r="AA3" s="112"/>
      <c r="AB3" s="82"/>
      <c r="AC3" s="81"/>
      <c r="AD3" s="81"/>
      <c r="AE3" s="113"/>
      <c r="AR3" s="150"/>
      <c r="AS3" s="216" t="s">
        <v>2564</v>
      </c>
      <c r="AT3" s="217"/>
      <c r="AU3" s="217"/>
      <c r="AV3" s="217"/>
      <c r="AW3" s="217"/>
      <c r="AX3" s="217"/>
    </row>
    <row r="4" spans="1:50" ht="15" customHeight="1" thickBot="1">
      <c r="A4" s="294"/>
      <c r="B4" s="295"/>
      <c r="C4" s="296"/>
      <c r="G4" s="305" t="s">
        <v>2562</v>
      </c>
      <c r="H4" s="307" t="s">
        <v>2623</v>
      </c>
      <c r="I4" s="308"/>
      <c r="J4" s="308"/>
      <c r="K4" s="308"/>
      <c r="L4" s="309"/>
      <c r="M4" s="318">
        <f>IF($F51="P",'Individual Points'!BL56," ")</f>
        <v>0</v>
      </c>
      <c r="N4" s="319"/>
      <c r="O4" s="319"/>
      <c r="P4" s="319"/>
      <c r="Q4" s="319"/>
      <c r="R4" s="320"/>
      <c r="S4" s="320"/>
      <c r="T4" s="320"/>
      <c r="U4" s="320"/>
      <c r="V4" s="320"/>
      <c r="W4" s="320"/>
      <c r="X4" s="321"/>
      <c r="Y4" s="300" t="str">
        <f>IF($F51="S",'Individual Points'!BG54," ")</f>
        <v> </v>
      </c>
      <c r="Z4" s="301"/>
      <c r="AA4" s="112"/>
      <c r="AB4" s="114"/>
      <c r="AC4" s="81"/>
      <c r="AD4" s="81"/>
      <c r="AE4" s="113"/>
      <c r="AR4" s="150"/>
      <c r="AS4" s="216" t="s">
        <v>2565</v>
      </c>
      <c r="AT4" s="217"/>
      <c r="AU4" s="217"/>
      <c r="AV4" s="217"/>
      <c r="AW4" s="217"/>
      <c r="AX4" s="217"/>
    </row>
    <row r="5" spans="7:45" ht="6" customHeight="1" thickBot="1">
      <c r="G5" s="306"/>
      <c r="H5" s="307"/>
      <c r="I5" s="308"/>
      <c r="J5" s="308"/>
      <c r="K5" s="308"/>
      <c r="L5" s="309"/>
      <c r="M5" s="322"/>
      <c r="N5" s="323"/>
      <c r="O5" s="323"/>
      <c r="P5" s="323"/>
      <c r="Q5" s="323"/>
      <c r="R5" s="323"/>
      <c r="S5" s="323"/>
      <c r="T5" s="323"/>
      <c r="U5" s="323"/>
      <c r="V5" s="323"/>
      <c r="W5" s="323"/>
      <c r="X5" s="324"/>
      <c r="Y5" s="302"/>
      <c r="Z5" s="302"/>
      <c r="AA5" s="115"/>
      <c r="AB5" s="116"/>
      <c r="AC5" s="117"/>
      <c r="AD5" s="117"/>
      <c r="AE5" s="118"/>
      <c r="AR5" s="150"/>
      <c r="AS5" s="81"/>
    </row>
    <row r="6" spans="13:49" ht="15" customHeight="1" thickBot="1">
      <c r="M6" s="83"/>
      <c r="N6" s="312"/>
      <c r="O6" s="313"/>
      <c r="P6" s="83"/>
      <c r="Q6" s="83"/>
      <c r="R6" s="83"/>
      <c r="S6" s="83"/>
      <c r="T6" s="310" t="s">
        <v>2461</v>
      </c>
      <c r="U6" s="311"/>
      <c r="AA6" s="84"/>
      <c r="AB6" s="84"/>
      <c r="AS6" s="303"/>
      <c r="AT6" s="304"/>
      <c r="AU6" s="304"/>
      <c r="AV6" s="304"/>
      <c r="AW6" s="304"/>
    </row>
    <row r="7" spans="1:44" s="2" customFormat="1" ht="101.25" customHeight="1" thickBot="1">
      <c r="A7" s="234" t="s">
        <v>2568</v>
      </c>
      <c r="B7" s="228" t="s">
        <v>2566</v>
      </c>
      <c r="C7" s="227"/>
      <c r="D7" s="221"/>
      <c r="F7" s="52"/>
      <c r="G7" s="152" t="s">
        <v>874</v>
      </c>
      <c r="H7" s="153" t="s">
        <v>853</v>
      </c>
      <c r="I7" s="154" t="s">
        <v>876</v>
      </c>
      <c r="J7" s="155" t="s">
        <v>893</v>
      </c>
      <c r="K7" s="155" t="s">
        <v>877</v>
      </c>
      <c r="L7" s="156" t="s">
        <v>2605</v>
      </c>
      <c r="M7" s="155" t="s">
        <v>2606</v>
      </c>
      <c r="N7" s="155" t="s">
        <v>2609</v>
      </c>
      <c r="O7" s="155" t="s">
        <v>2295</v>
      </c>
      <c r="P7" s="155" t="s">
        <v>2608</v>
      </c>
      <c r="Q7" s="155" t="s">
        <v>2607</v>
      </c>
      <c r="R7" s="155" t="s">
        <v>2609</v>
      </c>
      <c r="S7" s="155" t="s">
        <v>2608</v>
      </c>
      <c r="T7" s="155" t="s">
        <v>878</v>
      </c>
      <c r="U7" s="155" t="s">
        <v>2296</v>
      </c>
      <c r="V7" s="157" t="s">
        <v>879</v>
      </c>
      <c r="W7" s="158" t="s">
        <v>880</v>
      </c>
      <c r="X7" s="159" t="s">
        <v>881</v>
      </c>
      <c r="Y7" s="85" t="s">
        <v>882</v>
      </c>
      <c r="Z7" s="86" t="s">
        <v>883</v>
      </c>
      <c r="AA7" s="54"/>
      <c r="AB7" s="39"/>
      <c r="AC7" s="40"/>
      <c r="AD7" s="40"/>
      <c r="AE7" s="40"/>
      <c r="AF7" s="40"/>
      <c r="AG7" s="40"/>
      <c r="AR7" s="151"/>
    </row>
    <row r="8" spans="1:44" s="2" customFormat="1" ht="16.5" customHeight="1" hidden="1">
      <c r="A8" s="221"/>
      <c r="B8" s="221"/>
      <c r="C8" s="221"/>
      <c r="D8" s="221"/>
      <c r="F8" s="24"/>
      <c r="G8" s="56"/>
      <c r="H8" s="57"/>
      <c r="I8" s="57"/>
      <c r="J8" s="57" t="s">
        <v>868</v>
      </c>
      <c r="K8" s="57"/>
      <c r="L8" s="58"/>
      <c r="M8" s="57"/>
      <c r="N8" s="57"/>
      <c r="O8" s="57"/>
      <c r="P8" s="57"/>
      <c r="Q8" s="57"/>
      <c r="R8" s="57"/>
      <c r="S8" s="57"/>
      <c r="T8" s="57"/>
      <c r="U8" s="57"/>
      <c r="V8" s="60"/>
      <c r="W8" s="87"/>
      <c r="X8" s="88"/>
      <c r="Y8" s="88"/>
      <c r="Z8" s="89"/>
      <c r="AA8" s="24"/>
      <c r="AB8" s="24"/>
      <c r="AR8" s="151"/>
    </row>
    <row r="9" spans="1:44" s="2" customFormat="1" ht="3" customHeight="1" hidden="1">
      <c r="A9" s="221"/>
      <c r="B9" s="221"/>
      <c r="C9" s="221"/>
      <c r="D9" s="221"/>
      <c r="F9" s="24"/>
      <c r="G9" s="56"/>
      <c r="H9" s="57"/>
      <c r="I9" s="57"/>
      <c r="J9" s="57" t="s">
        <v>867</v>
      </c>
      <c r="K9" s="57"/>
      <c r="L9" s="58"/>
      <c r="M9" s="57"/>
      <c r="N9" s="57"/>
      <c r="O9" s="57"/>
      <c r="P9" s="57"/>
      <c r="Q9" s="57"/>
      <c r="R9" s="57"/>
      <c r="S9" s="57"/>
      <c r="T9" s="57"/>
      <c r="U9" s="57"/>
      <c r="V9" s="60"/>
      <c r="W9" s="87"/>
      <c r="X9" s="88"/>
      <c r="Y9" s="88"/>
      <c r="Z9" s="89"/>
      <c r="AA9" s="24"/>
      <c r="AB9" s="24"/>
      <c r="AR9" s="151"/>
    </row>
    <row r="10" spans="1:44" ht="24" customHeight="1">
      <c r="A10" s="252"/>
      <c r="B10" s="253"/>
      <c r="C10" s="254"/>
      <c r="F10" s="53" t="str">
        <f aca="true" t="shared" si="0" ref="F10:F49">IF(OR(H10=" ",H10=0)," ",IF(H10&lt;12,H10,VLOOKUP(H10,SCOT,2,)))</f>
        <v> </v>
      </c>
      <c r="G10" s="119"/>
      <c r="H10" s="120"/>
      <c r="I10" s="121"/>
      <c r="J10" s="121"/>
      <c r="K10" s="122"/>
      <c r="L10" s="123"/>
      <c r="M10" s="262"/>
      <c r="N10" s="122"/>
      <c r="O10" s="122"/>
      <c r="P10" s="124"/>
      <c r="Q10" s="123"/>
      <c r="R10" s="262"/>
      <c r="S10" s="124"/>
      <c r="T10" s="122"/>
      <c r="U10" s="122"/>
      <c r="V10" s="125"/>
      <c r="W10" s="126" t="str">
        <f>'Individual Points'!T7</f>
        <v> </v>
      </c>
      <c r="X10" s="127" t="str">
        <f>'Individual Points'!U7</f>
        <v> </v>
      </c>
      <c r="Y10" s="43" t="str">
        <f>'Individual Points'!V7</f>
        <v> </v>
      </c>
      <c r="Z10" s="44" t="str">
        <f>'Individual Points'!W7</f>
        <v> </v>
      </c>
      <c r="AA10" s="55" t="str">
        <f aca="true" t="shared" si="1" ref="AA10:AA27">IF(OR(N10&gt;0,O10&gt;0),1," ")</f>
        <v> </v>
      </c>
      <c r="AB10" s="38" t="str">
        <f aca="true" t="shared" si="2" ref="AB10:AB27">IF(OR(T10&gt;0,U10&gt;0),1," ")</f>
        <v> </v>
      </c>
      <c r="AR10" s="150"/>
    </row>
    <row r="11" spans="1:44" ht="24.75" customHeight="1">
      <c r="A11" s="255"/>
      <c r="B11" s="256"/>
      <c r="C11" s="257"/>
      <c r="F11" s="53" t="str">
        <f t="shared" si="0"/>
        <v> </v>
      </c>
      <c r="G11" s="128"/>
      <c r="H11" s="120"/>
      <c r="I11" s="121"/>
      <c r="J11" s="129"/>
      <c r="K11" s="129"/>
      <c r="L11" s="123"/>
      <c r="M11" s="129"/>
      <c r="N11" s="129"/>
      <c r="O11" s="129"/>
      <c r="P11" s="130"/>
      <c r="Q11" s="123"/>
      <c r="R11" s="262"/>
      <c r="S11" s="124"/>
      <c r="T11" s="122"/>
      <c r="U11" s="122"/>
      <c r="V11" s="125"/>
      <c r="W11" s="126" t="str">
        <f>'Individual Points'!T8</f>
        <v> </v>
      </c>
      <c r="X11" s="127" t="str">
        <f>'Individual Points'!U8</f>
        <v> </v>
      </c>
      <c r="Y11" s="43" t="str">
        <f>'Individual Points'!V8</f>
        <v> </v>
      </c>
      <c r="Z11" s="44" t="str">
        <f>'Individual Points'!W8</f>
        <v> </v>
      </c>
      <c r="AA11" s="55" t="str">
        <f t="shared" si="1"/>
        <v> </v>
      </c>
      <c r="AB11" s="38" t="str">
        <f t="shared" si="2"/>
        <v> </v>
      </c>
      <c r="AD11" s="90">
        <v>10.1</v>
      </c>
      <c r="AE11" s="91">
        <v>0.25</v>
      </c>
      <c r="AF11" s="91" t="s">
        <v>868</v>
      </c>
      <c r="AG11" s="91">
        <v>3</v>
      </c>
      <c r="AI11" s="80">
        <v>1</v>
      </c>
      <c r="AK11" s="92" t="s">
        <v>2469</v>
      </c>
      <c r="AL11" s="93" t="s">
        <v>2535</v>
      </c>
      <c r="AN11" s="93" t="s">
        <v>2544</v>
      </c>
      <c r="AO11" s="80">
        <v>1</v>
      </c>
      <c r="AR11" s="150"/>
    </row>
    <row r="12" spans="1:44" ht="24.75" customHeight="1">
      <c r="A12" s="255"/>
      <c r="B12" s="256"/>
      <c r="C12" s="257"/>
      <c r="F12" s="53" t="str">
        <f t="shared" si="0"/>
        <v> </v>
      </c>
      <c r="G12" s="119"/>
      <c r="H12" s="120"/>
      <c r="I12" s="121"/>
      <c r="J12" s="121"/>
      <c r="K12" s="129"/>
      <c r="L12" s="123"/>
      <c r="M12" s="129"/>
      <c r="N12" s="129"/>
      <c r="O12" s="129"/>
      <c r="P12" s="130"/>
      <c r="Q12" s="123"/>
      <c r="R12" s="262"/>
      <c r="S12" s="124"/>
      <c r="T12" s="122"/>
      <c r="U12" s="122"/>
      <c r="V12" s="125"/>
      <c r="W12" s="126" t="str">
        <f>'Individual Points'!T9</f>
        <v> </v>
      </c>
      <c r="X12" s="127" t="str">
        <f>'Individual Points'!U9</f>
        <v> </v>
      </c>
      <c r="Y12" s="43" t="str">
        <f>'Individual Points'!V9</f>
        <v> </v>
      </c>
      <c r="Z12" s="44" t="str">
        <f>'Individual Points'!W9</f>
        <v> </v>
      </c>
      <c r="AA12" s="55" t="str">
        <f t="shared" si="1"/>
        <v> </v>
      </c>
      <c r="AB12" s="38" t="str">
        <f t="shared" si="2"/>
        <v> </v>
      </c>
      <c r="AD12" s="90">
        <v>10.2</v>
      </c>
      <c r="AE12" s="91">
        <v>0.5</v>
      </c>
      <c r="AF12" s="91" t="s">
        <v>867</v>
      </c>
      <c r="AG12" s="91">
        <v>4</v>
      </c>
      <c r="AI12" s="80">
        <v>2</v>
      </c>
      <c r="AK12" s="92" t="s">
        <v>2470</v>
      </c>
      <c r="AL12" s="93" t="s">
        <v>2535</v>
      </c>
      <c r="AN12" s="93" t="s">
        <v>2545</v>
      </c>
      <c r="AO12" s="80">
        <v>2</v>
      </c>
      <c r="AR12" s="150"/>
    </row>
    <row r="13" spans="1:44" ht="24.75" customHeight="1">
      <c r="A13" s="255"/>
      <c r="B13" s="256"/>
      <c r="C13" s="257"/>
      <c r="F13" s="53" t="str">
        <f t="shared" si="0"/>
        <v> </v>
      </c>
      <c r="G13" s="128"/>
      <c r="H13" s="120"/>
      <c r="I13" s="121"/>
      <c r="J13" s="121"/>
      <c r="K13" s="122"/>
      <c r="L13" s="123"/>
      <c r="M13" s="122"/>
      <c r="N13" s="122"/>
      <c r="O13" s="122"/>
      <c r="P13" s="124"/>
      <c r="Q13" s="123"/>
      <c r="R13" s="262"/>
      <c r="S13" s="124"/>
      <c r="T13" s="122"/>
      <c r="U13" s="122"/>
      <c r="V13" s="125"/>
      <c r="W13" s="126" t="str">
        <f>'Individual Points'!T10</f>
        <v> </v>
      </c>
      <c r="X13" s="127" t="str">
        <f>'Individual Points'!U10</f>
        <v> </v>
      </c>
      <c r="Y13" s="43" t="str">
        <f>'Individual Points'!V10</f>
        <v> </v>
      </c>
      <c r="Z13" s="44" t="str">
        <f>'Individual Points'!W10</f>
        <v> </v>
      </c>
      <c r="AA13" s="55" t="str">
        <f t="shared" si="1"/>
        <v> </v>
      </c>
      <c r="AB13" s="38" t="str">
        <f t="shared" si="2"/>
        <v> </v>
      </c>
      <c r="AD13" s="90">
        <v>10.3</v>
      </c>
      <c r="AE13" s="91">
        <v>0.75</v>
      </c>
      <c r="AF13" s="91"/>
      <c r="AG13" s="91">
        <v>5</v>
      </c>
      <c r="AI13" s="80">
        <v>3</v>
      </c>
      <c r="AK13" s="92" t="s">
        <v>2471</v>
      </c>
      <c r="AL13" s="93" t="s">
        <v>2535</v>
      </c>
      <c r="AN13" s="93" t="s">
        <v>2546</v>
      </c>
      <c r="AO13" s="80">
        <v>3</v>
      </c>
      <c r="AR13" s="150"/>
    </row>
    <row r="14" spans="1:44" ht="24.75" customHeight="1">
      <c r="A14" s="255"/>
      <c r="B14" s="256"/>
      <c r="C14" s="257"/>
      <c r="F14" s="53" t="str">
        <f t="shared" si="0"/>
        <v> </v>
      </c>
      <c r="G14" s="119"/>
      <c r="H14" s="120"/>
      <c r="I14" s="121"/>
      <c r="J14" s="121"/>
      <c r="K14" s="129"/>
      <c r="L14" s="123"/>
      <c r="M14" s="129"/>
      <c r="N14" s="129"/>
      <c r="O14" s="129"/>
      <c r="P14" s="130"/>
      <c r="Q14" s="123"/>
      <c r="R14" s="262"/>
      <c r="S14" s="124"/>
      <c r="T14" s="122"/>
      <c r="U14" s="122"/>
      <c r="V14" s="125"/>
      <c r="W14" s="126" t="str">
        <f>'Individual Points'!T11</f>
        <v> </v>
      </c>
      <c r="X14" s="127" t="str">
        <f>'Individual Points'!U11</f>
        <v> </v>
      </c>
      <c r="Y14" s="43" t="str">
        <f>'Individual Points'!V11</f>
        <v> </v>
      </c>
      <c r="Z14" s="44" t="str">
        <f>'Individual Points'!W11</f>
        <v> </v>
      </c>
      <c r="AA14" s="55" t="str">
        <f t="shared" si="1"/>
        <v> </v>
      </c>
      <c r="AB14" s="38" t="str">
        <f t="shared" si="2"/>
        <v> </v>
      </c>
      <c r="AD14" s="90">
        <v>10.4</v>
      </c>
      <c r="AE14" s="91">
        <v>1</v>
      </c>
      <c r="AF14" s="91"/>
      <c r="AG14" s="91">
        <v>6</v>
      </c>
      <c r="AI14" s="80">
        <v>4</v>
      </c>
      <c r="AK14" s="92" t="s">
        <v>2472</v>
      </c>
      <c r="AL14" s="93" t="s">
        <v>2535</v>
      </c>
      <c r="AN14" s="93" t="s">
        <v>2547</v>
      </c>
      <c r="AO14" s="80">
        <v>4</v>
      </c>
      <c r="AR14" s="150"/>
    </row>
    <row r="15" spans="1:44" ht="24.75" customHeight="1">
      <c r="A15" s="255"/>
      <c r="B15" s="256"/>
      <c r="C15" s="257"/>
      <c r="F15" s="53" t="str">
        <f t="shared" si="0"/>
        <v> </v>
      </c>
      <c r="G15" s="131"/>
      <c r="H15" s="120"/>
      <c r="I15" s="132"/>
      <c r="J15" s="132"/>
      <c r="K15" s="133"/>
      <c r="L15" s="123"/>
      <c r="M15" s="133"/>
      <c r="N15" s="133"/>
      <c r="O15" s="133"/>
      <c r="P15" s="134"/>
      <c r="Q15" s="135"/>
      <c r="R15" s="262"/>
      <c r="S15" s="137"/>
      <c r="T15" s="136"/>
      <c r="U15" s="136"/>
      <c r="V15" s="138"/>
      <c r="W15" s="126" t="str">
        <f>'Individual Points'!T12</f>
        <v> </v>
      </c>
      <c r="X15" s="127" t="str">
        <f>'Individual Points'!U12</f>
        <v> </v>
      </c>
      <c r="Y15" s="43" t="str">
        <f>'Individual Points'!V12</f>
        <v> </v>
      </c>
      <c r="Z15" s="44" t="str">
        <f>'Individual Points'!W12</f>
        <v> </v>
      </c>
      <c r="AA15" s="55" t="str">
        <f t="shared" si="1"/>
        <v> </v>
      </c>
      <c r="AB15" s="38" t="str">
        <f t="shared" si="2"/>
        <v> </v>
      </c>
      <c r="AD15" s="90">
        <v>10.5</v>
      </c>
      <c r="AE15" s="91">
        <v>1.25</v>
      </c>
      <c r="AF15" s="91"/>
      <c r="AG15" s="91">
        <v>7</v>
      </c>
      <c r="AI15" s="80">
        <v>5</v>
      </c>
      <c r="AK15" s="92" t="s">
        <v>2473</v>
      </c>
      <c r="AL15" s="93" t="s">
        <v>2535</v>
      </c>
      <c r="AN15" s="93" t="s">
        <v>2548</v>
      </c>
      <c r="AO15" s="80">
        <v>5</v>
      </c>
      <c r="AR15" s="150"/>
    </row>
    <row r="16" spans="1:44" ht="24.75" customHeight="1">
      <c r="A16" s="255"/>
      <c r="B16" s="256"/>
      <c r="C16" s="257"/>
      <c r="F16" s="53" t="str">
        <f t="shared" si="0"/>
        <v> </v>
      </c>
      <c r="G16" s="131"/>
      <c r="H16" s="120"/>
      <c r="I16" s="132"/>
      <c r="J16" s="132"/>
      <c r="K16" s="133"/>
      <c r="L16" s="123"/>
      <c r="M16" s="133"/>
      <c r="N16" s="133"/>
      <c r="O16" s="133"/>
      <c r="P16" s="134"/>
      <c r="Q16" s="135"/>
      <c r="R16" s="262"/>
      <c r="S16" s="137"/>
      <c r="T16" s="136"/>
      <c r="U16" s="136"/>
      <c r="V16" s="138"/>
      <c r="W16" s="126" t="str">
        <f>'Individual Points'!T13</f>
        <v> </v>
      </c>
      <c r="X16" s="127" t="str">
        <f>'Individual Points'!U13</f>
        <v> </v>
      </c>
      <c r="Y16" s="43" t="str">
        <f>'Individual Points'!V13</f>
        <v> </v>
      </c>
      <c r="Z16" s="44" t="str">
        <f>'Individual Points'!W13</f>
        <v> </v>
      </c>
      <c r="AA16" s="55" t="str">
        <f t="shared" si="1"/>
        <v> </v>
      </c>
      <c r="AB16" s="38" t="str">
        <f t="shared" si="2"/>
        <v> </v>
      </c>
      <c r="AD16" s="90">
        <v>10.6</v>
      </c>
      <c r="AE16" s="91">
        <v>1.5</v>
      </c>
      <c r="AF16" s="91"/>
      <c r="AG16" s="91">
        <v>8</v>
      </c>
      <c r="AI16" s="80">
        <v>6</v>
      </c>
      <c r="AK16" s="92" t="s">
        <v>2474</v>
      </c>
      <c r="AL16" s="93" t="s">
        <v>2535</v>
      </c>
      <c r="AN16" s="93" t="s">
        <v>2549</v>
      </c>
      <c r="AO16" s="80">
        <v>6</v>
      </c>
      <c r="AR16" s="150"/>
    </row>
    <row r="17" spans="1:44" ht="24.75" customHeight="1">
      <c r="A17" s="255"/>
      <c r="B17" s="256"/>
      <c r="C17" s="257"/>
      <c r="F17" s="53" t="str">
        <f t="shared" si="0"/>
        <v> </v>
      </c>
      <c r="G17" s="131"/>
      <c r="H17" s="120"/>
      <c r="I17" s="132"/>
      <c r="J17" s="132"/>
      <c r="K17" s="133"/>
      <c r="L17" s="123"/>
      <c r="M17" s="133"/>
      <c r="N17" s="133"/>
      <c r="O17" s="133"/>
      <c r="P17" s="134"/>
      <c r="Q17" s="135"/>
      <c r="R17" s="262"/>
      <c r="S17" s="137"/>
      <c r="T17" s="136"/>
      <c r="U17" s="136"/>
      <c r="V17" s="138"/>
      <c r="W17" s="126" t="str">
        <f>'Individual Points'!T14</f>
        <v> </v>
      </c>
      <c r="X17" s="127" t="str">
        <f>'Individual Points'!U14</f>
        <v> </v>
      </c>
      <c r="Y17" s="43" t="str">
        <f>'Individual Points'!V14</f>
        <v> </v>
      </c>
      <c r="Z17" s="44" t="str">
        <f>'Individual Points'!W14</f>
        <v> </v>
      </c>
      <c r="AA17" s="55" t="str">
        <f t="shared" si="1"/>
        <v> </v>
      </c>
      <c r="AB17" s="38" t="str">
        <f t="shared" si="2"/>
        <v> </v>
      </c>
      <c r="AD17" s="90">
        <v>10.7</v>
      </c>
      <c r="AE17" s="91">
        <v>1.75</v>
      </c>
      <c r="AF17" s="91"/>
      <c r="AG17" s="91">
        <v>9</v>
      </c>
      <c r="AI17" s="80">
        <v>7</v>
      </c>
      <c r="AK17" s="92" t="s">
        <v>2475</v>
      </c>
      <c r="AL17" s="93" t="s">
        <v>2535</v>
      </c>
      <c r="AN17" s="93" t="s">
        <v>2550</v>
      </c>
      <c r="AO17" s="80">
        <v>6</v>
      </c>
      <c r="AR17" s="150"/>
    </row>
    <row r="18" spans="1:44" ht="24.75" customHeight="1">
      <c r="A18" s="255"/>
      <c r="B18" s="256"/>
      <c r="C18" s="257"/>
      <c r="F18" s="53" t="str">
        <f t="shared" si="0"/>
        <v> </v>
      </c>
      <c r="G18" s="131"/>
      <c r="H18" s="120"/>
      <c r="I18" s="132"/>
      <c r="J18" s="132"/>
      <c r="K18" s="133"/>
      <c r="L18" s="123"/>
      <c r="M18" s="133"/>
      <c r="N18" s="133"/>
      <c r="O18" s="133"/>
      <c r="P18" s="134"/>
      <c r="Q18" s="135"/>
      <c r="R18" s="262"/>
      <c r="S18" s="137"/>
      <c r="T18" s="136"/>
      <c r="U18" s="136"/>
      <c r="V18" s="138"/>
      <c r="W18" s="126" t="str">
        <f>'Individual Points'!T15</f>
        <v> </v>
      </c>
      <c r="X18" s="127" t="str">
        <f>'Individual Points'!U15</f>
        <v> </v>
      </c>
      <c r="Y18" s="43" t="str">
        <f>'Individual Points'!V15</f>
        <v> </v>
      </c>
      <c r="Z18" s="44" t="str">
        <f>'Individual Points'!W15</f>
        <v> </v>
      </c>
      <c r="AA18" s="55" t="str">
        <f t="shared" si="1"/>
        <v> </v>
      </c>
      <c r="AB18" s="38" t="str">
        <f t="shared" si="2"/>
        <v> </v>
      </c>
      <c r="AD18" s="90">
        <v>10.8</v>
      </c>
      <c r="AE18" s="91">
        <v>2</v>
      </c>
      <c r="AF18" s="91"/>
      <c r="AG18" s="91">
        <v>10</v>
      </c>
      <c r="AI18" s="80">
        <v>8</v>
      </c>
      <c r="AK18" s="92" t="s">
        <v>2476</v>
      </c>
      <c r="AL18" s="93" t="s">
        <v>2535</v>
      </c>
      <c r="AN18" s="93" t="s">
        <v>2551</v>
      </c>
      <c r="AO18" s="80">
        <v>8</v>
      </c>
      <c r="AR18" s="150"/>
    </row>
    <row r="19" spans="1:44" ht="24.75" customHeight="1">
      <c r="A19" s="255"/>
      <c r="B19" s="256"/>
      <c r="C19" s="257"/>
      <c r="F19" s="53" t="str">
        <f t="shared" si="0"/>
        <v> </v>
      </c>
      <c r="G19" s="131"/>
      <c r="H19" s="120"/>
      <c r="I19" s="132"/>
      <c r="J19" s="132"/>
      <c r="K19" s="133"/>
      <c r="L19" s="123"/>
      <c r="M19" s="133"/>
      <c r="N19" s="133"/>
      <c r="O19" s="133"/>
      <c r="P19" s="134"/>
      <c r="Q19" s="135"/>
      <c r="R19" s="262"/>
      <c r="S19" s="137"/>
      <c r="T19" s="136"/>
      <c r="U19" s="136"/>
      <c r="V19" s="138"/>
      <c r="W19" s="126" t="str">
        <f>'Individual Points'!T16</f>
        <v> </v>
      </c>
      <c r="X19" s="127" t="str">
        <f>'Individual Points'!U16</f>
        <v> </v>
      </c>
      <c r="Y19" s="43" t="str">
        <f>'Individual Points'!V16</f>
        <v> </v>
      </c>
      <c r="Z19" s="44" t="str">
        <f>'Individual Points'!W16</f>
        <v> </v>
      </c>
      <c r="AA19" s="55" t="str">
        <f t="shared" si="1"/>
        <v> </v>
      </c>
      <c r="AB19" s="38" t="str">
        <f t="shared" si="2"/>
        <v> </v>
      </c>
      <c r="AD19" s="90">
        <v>10.9</v>
      </c>
      <c r="AE19" s="91">
        <v>2.25</v>
      </c>
      <c r="AF19" s="91"/>
      <c r="AG19" s="91">
        <v>11</v>
      </c>
      <c r="AI19" s="80">
        <v>9</v>
      </c>
      <c r="AK19" s="92" t="s">
        <v>2477</v>
      </c>
      <c r="AL19" s="93" t="s">
        <v>2535</v>
      </c>
      <c r="AN19" s="93" t="s">
        <v>2552</v>
      </c>
      <c r="AO19" s="80">
        <v>9</v>
      </c>
      <c r="AR19" s="150"/>
    </row>
    <row r="20" spans="1:44" ht="24.75" customHeight="1">
      <c r="A20" s="255"/>
      <c r="B20" s="256"/>
      <c r="C20" s="257"/>
      <c r="F20" s="53" t="str">
        <f t="shared" si="0"/>
        <v> </v>
      </c>
      <c r="G20" s="131"/>
      <c r="H20" s="120"/>
      <c r="I20" s="132"/>
      <c r="J20" s="132"/>
      <c r="K20" s="133"/>
      <c r="L20" s="123"/>
      <c r="M20" s="133"/>
      <c r="N20" s="133"/>
      <c r="O20" s="133"/>
      <c r="P20" s="134"/>
      <c r="Q20" s="135"/>
      <c r="R20" s="262"/>
      <c r="S20" s="137"/>
      <c r="T20" s="136"/>
      <c r="U20" s="136"/>
      <c r="V20" s="138"/>
      <c r="W20" s="126" t="str">
        <f>'Individual Points'!T17</f>
        <v> </v>
      </c>
      <c r="X20" s="127" t="str">
        <f>'Individual Points'!U17</f>
        <v> </v>
      </c>
      <c r="Y20" s="43" t="str">
        <f>'Individual Points'!V17</f>
        <v> </v>
      </c>
      <c r="Z20" s="44" t="str">
        <f>'Individual Points'!W17</f>
        <v> </v>
      </c>
      <c r="AA20" s="55" t="str">
        <f t="shared" si="1"/>
        <v> </v>
      </c>
      <c r="AB20" s="38" t="str">
        <f t="shared" si="2"/>
        <v> </v>
      </c>
      <c r="AD20" s="90">
        <v>11</v>
      </c>
      <c r="AE20" s="91">
        <v>2.5</v>
      </c>
      <c r="AF20" s="91"/>
      <c r="AG20" s="91">
        <v>12</v>
      </c>
      <c r="AI20" s="80">
        <v>10</v>
      </c>
      <c r="AK20" s="92" t="s">
        <v>2478</v>
      </c>
      <c r="AL20" s="93" t="s">
        <v>2535</v>
      </c>
      <c r="AN20" s="93" t="s">
        <v>2553</v>
      </c>
      <c r="AO20" s="80">
        <v>10</v>
      </c>
      <c r="AR20" s="150"/>
    </row>
    <row r="21" spans="1:44" ht="24.75" customHeight="1">
      <c r="A21" s="255"/>
      <c r="B21" s="256"/>
      <c r="C21" s="257"/>
      <c r="F21" s="53" t="str">
        <f t="shared" si="0"/>
        <v> </v>
      </c>
      <c r="G21" s="131"/>
      <c r="H21" s="120"/>
      <c r="I21" s="132"/>
      <c r="J21" s="132"/>
      <c r="K21" s="133"/>
      <c r="L21" s="123"/>
      <c r="M21" s="133"/>
      <c r="N21" s="133"/>
      <c r="O21" s="133"/>
      <c r="P21" s="134"/>
      <c r="Q21" s="135"/>
      <c r="R21" s="262"/>
      <c r="S21" s="137"/>
      <c r="T21" s="136"/>
      <c r="U21" s="136"/>
      <c r="V21" s="138"/>
      <c r="W21" s="126" t="str">
        <f>'Individual Points'!T18</f>
        <v> </v>
      </c>
      <c r="X21" s="127" t="str">
        <f>'Individual Points'!U18</f>
        <v> </v>
      </c>
      <c r="Y21" s="43" t="str">
        <f>'Individual Points'!V18</f>
        <v> </v>
      </c>
      <c r="Z21" s="44" t="str">
        <f>'Individual Points'!W18</f>
        <v> </v>
      </c>
      <c r="AA21" s="55" t="str">
        <f t="shared" si="1"/>
        <v> </v>
      </c>
      <c r="AB21" s="38" t="str">
        <f t="shared" si="2"/>
        <v> </v>
      </c>
      <c r="AD21" s="90">
        <v>11.1</v>
      </c>
      <c r="AE21" s="91">
        <v>2.75</v>
      </c>
      <c r="AF21" s="91"/>
      <c r="AG21" s="91">
        <v>13</v>
      </c>
      <c r="AI21" s="80">
        <v>11</v>
      </c>
      <c r="AK21" s="92" t="s">
        <v>2479</v>
      </c>
      <c r="AL21" s="93" t="s">
        <v>2535</v>
      </c>
      <c r="AN21" s="93" t="s">
        <v>2554</v>
      </c>
      <c r="AO21" s="80">
        <v>11</v>
      </c>
      <c r="AR21" s="150"/>
    </row>
    <row r="22" spans="1:44" ht="24.75" customHeight="1">
      <c r="A22" s="255"/>
      <c r="B22" s="256"/>
      <c r="C22" s="257"/>
      <c r="F22" s="53" t="str">
        <f t="shared" si="0"/>
        <v> </v>
      </c>
      <c r="G22" s="131"/>
      <c r="H22" s="120"/>
      <c r="I22" s="132"/>
      <c r="J22" s="121"/>
      <c r="K22" s="129"/>
      <c r="L22" s="123"/>
      <c r="M22" s="129"/>
      <c r="N22" s="129"/>
      <c r="O22" s="129"/>
      <c r="P22" s="130"/>
      <c r="Q22" s="135"/>
      <c r="R22" s="262"/>
      <c r="S22" s="137"/>
      <c r="T22" s="136"/>
      <c r="U22" s="136"/>
      <c r="V22" s="138"/>
      <c r="W22" s="126" t="str">
        <f>'Individual Points'!T19</f>
        <v> </v>
      </c>
      <c r="X22" s="127" t="str">
        <f>'Individual Points'!U19</f>
        <v> </v>
      </c>
      <c r="Y22" s="43" t="str">
        <f>'Individual Points'!V19</f>
        <v> </v>
      </c>
      <c r="Z22" s="44" t="str">
        <f>'Individual Points'!W19</f>
        <v> </v>
      </c>
      <c r="AA22" s="55" t="str">
        <f t="shared" si="1"/>
        <v> </v>
      </c>
      <c r="AB22" s="38" t="str">
        <f t="shared" si="2"/>
        <v> </v>
      </c>
      <c r="AD22" s="90">
        <v>11.2</v>
      </c>
      <c r="AE22" s="91">
        <v>3</v>
      </c>
      <c r="AF22" s="91"/>
      <c r="AG22" s="91">
        <v>14</v>
      </c>
      <c r="AK22" s="92" t="s">
        <v>2480</v>
      </c>
      <c r="AL22" s="93" t="s">
        <v>2535</v>
      </c>
      <c r="AR22" s="150"/>
    </row>
    <row r="23" spans="1:44" ht="24.75" customHeight="1">
      <c r="A23" s="255"/>
      <c r="B23" s="256"/>
      <c r="C23" s="257"/>
      <c r="F23" s="53" t="str">
        <f t="shared" si="0"/>
        <v> </v>
      </c>
      <c r="G23" s="131"/>
      <c r="H23" s="120"/>
      <c r="I23" s="132"/>
      <c r="J23" s="129"/>
      <c r="K23" s="129"/>
      <c r="L23" s="123"/>
      <c r="M23" s="122"/>
      <c r="N23" s="122"/>
      <c r="O23" s="122"/>
      <c r="P23" s="124"/>
      <c r="Q23" s="135"/>
      <c r="R23" s="262"/>
      <c r="S23" s="137"/>
      <c r="T23" s="136"/>
      <c r="U23" s="136"/>
      <c r="V23" s="138"/>
      <c r="W23" s="126" t="str">
        <f>'Individual Points'!T20</f>
        <v> </v>
      </c>
      <c r="X23" s="127" t="str">
        <f>'Individual Points'!U20</f>
        <v> </v>
      </c>
      <c r="Y23" s="43" t="str">
        <f>'Individual Points'!V20</f>
        <v> </v>
      </c>
      <c r="Z23" s="44" t="str">
        <f>'Individual Points'!W20</f>
        <v> </v>
      </c>
      <c r="AA23" s="55" t="str">
        <f t="shared" si="1"/>
        <v> </v>
      </c>
      <c r="AB23" s="38" t="str">
        <f t="shared" si="2"/>
        <v> </v>
      </c>
      <c r="AD23" s="90">
        <v>11.3</v>
      </c>
      <c r="AE23" s="91">
        <v>3.25</v>
      </c>
      <c r="AF23" s="91"/>
      <c r="AG23" s="91">
        <v>15</v>
      </c>
      <c r="AK23" s="92" t="s">
        <v>2481</v>
      </c>
      <c r="AL23" s="93" t="s">
        <v>2535</v>
      </c>
      <c r="AR23" s="150"/>
    </row>
    <row r="24" spans="1:44" ht="24.75" customHeight="1">
      <c r="A24" s="255"/>
      <c r="B24" s="256"/>
      <c r="C24" s="257"/>
      <c r="F24" s="53" t="str">
        <f t="shared" si="0"/>
        <v> </v>
      </c>
      <c r="G24" s="131"/>
      <c r="H24" s="120"/>
      <c r="I24" s="132"/>
      <c r="J24" s="121"/>
      <c r="K24" s="122"/>
      <c r="L24" s="123"/>
      <c r="M24" s="129"/>
      <c r="N24" s="129"/>
      <c r="O24" s="129"/>
      <c r="P24" s="130"/>
      <c r="Q24" s="135"/>
      <c r="R24" s="262"/>
      <c r="S24" s="137"/>
      <c r="T24" s="136"/>
      <c r="U24" s="136"/>
      <c r="V24" s="138"/>
      <c r="W24" s="126" t="str">
        <f>'Individual Points'!T21</f>
        <v> </v>
      </c>
      <c r="X24" s="127" t="str">
        <f>'Individual Points'!U21</f>
        <v> </v>
      </c>
      <c r="Y24" s="43" t="str">
        <f>'Individual Points'!V21</f>
        <v> </v>
      </c>
      <c r="Z24" s="44" t="str">
        <f>'Individual Points'!W21</f>
        <v> </v>
      </c>
      <c r="AA24" s="55" t="str">
        <f t="shared" si="1"/>
        <v> </v>
      </c>
      <c r="AB24" s="38" t="str">
        <f t="shared" si="2"/>
        <v> </v>
      </c>
      <c r="AD24" s="90">
        <v>11.4</v>
      </c>
      <c r="AE24" s="91">
        <v>3.5</v>
      </c>
      <c r="AF24" s="91"/>
      <c r="AG24" s="91">
        <v>16</v>
      </c>
      <c r="AK24" s="92" t="s">
        <v>2482</v>
      </c>
      <c r="AL24" s="93" t="s">
        <v>2535</v>
      </c>
      <c r="AR24" s="150"/>
    </row>
    <row r="25" spans="1:44" ht="24.75" customHeight="1">
      <c r="A25" s="255"/>
      <c r="B25" s="256"/>
      <c r="C25" s="257"/>
      <c r="F25" s="53" t="str">
        <f t="shared" si="0"/>
        <v> </v>
      </c>
      <c r="G25" s="131"/>
      <c r="H25" s="120"/>
      <c r="I25" s="132"/>
      <c r="J25" s="121"/>
      <c r="K25" s="129"/>
      <c r="L25" s="123"/>
      <c r="M25" s="133"/>
      <c r="N25" s="133"/>
      <c r="O25" s="133"/>
      <c r="P25" s="134"/>
      <c r="Q25" s="135"/>
      <c r="R25" s="262"/>
      <c r="S25" s="137"/>
      <c r="T25" s="136"/>
      <c r="U25" s="136"/>
      <c r="V25" s="138"/>
      <c r="W25" s="126" t="str">
        <f>'Individual Points'!T22</f>
        <v> </v>
      </c>
      <c r="X25" s="127" t="str">
        <f>'Individual Points'!U22</f>
        <v> </v>
      </c>
      <c r="Y25" s="43" t="str">
        <f>'Individual Points'!V22</f>
        <v> </v>
      </c>
      <c r="Z25" s="44" t="str">
        <f>'Individual Points'!W22</f>
        <v> </v>
      </c>
      <c r="AA25" s="55" t="str">
        <f t="shared" si="1"/>
        <v> </v>
      </c>
      <c r="AB25" s="38" t="str">
        <f t="shared" si="2"/>
        <v> </v>
      </c>
      <c r="AD25" s="90">
        <v>11.5</v>
      </c>
      <c r="AE25" s="91">
        <v>3.75</v>
      </c>
      <c r="AF25" s="91"/>
      <c r="AG25" s="91">
        <v>17</v>
      </c>
      <c r="AK25" s="92" t="s">
        <v>2483</v>
      </c>
      <c r="AL25" s="93" t="s">
        <v>2535</v>
      </c>
      <c r="AR25" s="150"/>
    </row>
    <row r="26" spans="1:44" ht="24.75" customHeight="1">
      <c r="A26" s="255"/>
      <c r="B26" s="256"/>
      <c r="C26" s="257"/>
      <c r="F26" s="53" t="str">
        <f t="shared" si="0"/>
        <v> </v>
      </c>
      <c r="G26" s="131"/>
      <c r="H26" s="120"/>
      <c r="I26" s="132"/>
      <c r="J26" s="121"/>
      <c r="K26" s="133"/>
      <c r="L26" s="123"/>
      <c r="M26" s="133"/>
      <c r="N26" s="133"/>
      <c r="O26" s="133"/>
      <c r="P26" s="134"/>
      <c r="Q26" s="135"/>
      <c r="R26" s="262"/>
      <c r="S26" s="137"/>
      <c r="T26" s="136"/>
      <c r="U26" s="136"/>
      <c r="V26" s="138"/>
      <c r="W26" s="126" t="str">
        <f>'Individual Points'!T23</f>
        <v> </v>
      </c>
      <c r="X26" s="127" t="str">
        <f>'Individual Points'!U23</f>
        <v> </v>
      </c>
      <c r="Y26" s="43" t="str">
        <f>'Individual Points'!V23</f>
        <v> </v>
      </c>
      <c r="Z26" s="44" t="str">
        <f>'Individual Points'!W23</f>
        <v> </v>
      </c>
      <c r="AA26" s="55" t="str">
        <f t="shared" si="1"/>
        <v> </v>
      </c>
      <c r="AB26" s="38" t="str">
        <f t="shared" si="2"/>
        <v> </v>
      </c>
      <c r="AD26" s="90">
        <v>11.6</v>
      </c>
      <c r="AE26" s="91">
        <v>4</v>
      </c>
      <c r="AF26" s="91"/>
      <c r="AG26" s="91">
        <v>18</v>
      </c>
      <c r="AK26" s="92" t="s">
        <v>2484</v>
      </c>
      <c r="AL26" s="93" t="s">
        <v>2535</v>
      </c>
      <c r="AR26" s="150"/>
    </row>
    <row r="27" spans="1:44" ht="24.75" customHeight="1">
      <c r="A27" s="255"/>
      <c r="B27" s="256"/>
      <c r="C27" s="257"/>
      <c r="F27" s="53" t="str">
        <f t="shared" si="0"/>
        <v> </v>
      </c>
      <c r="G27" s="131"/>
      <c r="H27" s="120"/>
      <c r="I27" s="132"/>
      <c r="J27" s="132"/>
      <c r="K27" s="133"/>
      <c r="L27" s="123"/>
      <c r="M27" s="133"/>
      <c r="N27" s="133"/>
      <c r="O27" s="133"/>
      <c r="P27" s="134"/>
      <c r="Q27" s="135"/>
      <c r="R27" s="262"/>
      <c r="S27" s="137"/>
      <c r="T27" s="136"/>
      <c r="U27" s="136"/>
      <c r="V27" s="138"/>
      <c r="W27" s="126" t="str">
        <f>'Individual Points'!T24</f>
        <v> </v>
      </c>
      <c r="X27" s="127" t="str">
        <f>'Individual Points'!U24</f>
        <v> </v>
      </c>
      <c r="Y27" s="43" t="str">
        <f>'Individual Points'!V24</f>
        <v> </v>
      </c>
      <c r="Z27" s="44" t="str">
        <f>'Individual Points'!W24</f>
        <v> </v>
      </c>
      <c r="AA27" s="55" t="str">
        <f t="shared" si="1"/>
        <v> </v>
      </c>
      <c r="AB27" s="38" t="str">
        <f t="shared" si="2"/>
        <v> </v>
      </c>
      <c r="AD27" s="90">
        <v>11.7</v>
      </c>
      <c r="AE27" s="91">
        <v>4.25</v>
      </c>
      <c r="AF27" s="91"/>
      <c r="AG27" s="91">
        <v>19</v>
      </c>
      <c r="AK27" s="92" t="s">
        <v>2485</v>
      </c>
      <c r="AL27" s="93" t="s">
        <v>2535</v>
      </c>
      <c r="AR27" s="150"/>
    </row>
    <row r="28" spans="1:44" ht="24.75" customHeight="1">
      <c r="A28" s="255"/>
      <c r="B28" s="256"/>
      <c r="C28" s="257"/>
      <c r="F28" s="53" t="str">
        <f t="shared" si="0"/>
        <v> </v>
      </c>
      <c r="G28" s="131"/>
      <c r="H28" s="120"/>
      <c r="I28" s="132"/>
      <c r="J28" s="132"/>
      <c r="K28" s="133"/>
      <c r="L28" s="123"/>
      <c r="M28" s="133"/>
      <c r="N28" s="133"/>
      <c r="O28" s="133"/>
      <c r="P28" s="134"/>
      <c r="Q28" s="135"/>
      <c r="R28" s="262"/>
      <c r="S28" s="137"/>
      <c r="T28" s="136"/>
      <c r="U28" s="136"/>
      <c r="V28" s="138"/>
      <c r="W28" s="126" t="str">
        <f>'Individual Points'!T25</f>
        <v> </v>
      </c>
      <c r="X28" s="127" t="str">
        <f>'Individual Points'!U25</f>
        <v> </v>
      </c>
      <c r="Y28" s="43" t="str">
        <f>'Individual Points'!V25</f>
        <v> </v>
      </c>
      <c r="Z28" s="44" t="str">
        <f>'Individual Points'!W25</f>
        <v> </v>
      </c>
      <c r="AA28" s="55" t="str">
        <f aca="true" t="shared" si="3" ref="AA28:AA49">IF(OR(N28&gt;0,O28&gt;0),1," ")</f>
        <v> </v>
      </c>
      <c r="AB28" s="38" t="str">
        <f aca="true" t="shared" si="4" ref="AB28:AB49">IF(OR(T28&gt;0,U28&gt;0),1," ")</f>
        <v> </v>
      </c>
      <c r="AD28" s="90">
        <v>11.8</v>
      </c>
      <c r="AE28" s="91">
        <v>4.5</v>
      </c>
      <c r="AF28" s="91"/>
      <c r="AG28" s="91">
        <v>20</v>
      </c>
      <c r="AK28" s="92" t="s">
        <v>2486</v>
      </c>
      <c r="AL28" s="93" t="s">
        <v>2535</v>
      </c>
      <c r="AR28" s="150"/>
    </row>
    <row r="29" spans="1:44" ht="24.75" customHeight="1">
      <c r="A29" s="255"/>
      <c r="B29" s="256"/>
      <c r="C29" s="257"/>
      <c r="F29" s="53" t="str">
        <f t="shared" si="0"/>
        <v> </v>
      </c>
      <c r="G29" s="131"/>
      <c r="H29" s="120"/>
      <c r="I29" s="132"/>
      <c r="J29" s="132"/>
      <c r="K29" s="133"/>
      <c r="L29" s="123"/>
      <c r="M29" s="133"/>
      <c r="N29" s="133"/>
      <c r="O29" s="133"/>
      <c r="P29" s="134"/>
      <c r="Q29" s="135"/>
      <c r="R29" s="262"/>
      <c r="S29" s="137"/>
      <c r="T29" s="136"/>
      <c r="U29" s="136"/>
      <c r="V29" s="138"/>
      <c r="W29" s="126" t="str">
        <f>'Individual Points'!T26</f>
        <v> </v>
      </c>
      <c r="X29" s="127" t="str">
        <f>'Individual Points'!U26</f>
        <v> </v>
      </c>
      <c r="Y29" s="43" t="str">
        <f>'Individual Points'!V26</f>
        <v> </v>
      </c>
      <c r="Z29" s="44" t="str">
        <f>'Individual Points'!W26</f>
        <v> </v>
      </c>
      <c r="AA29" s="55" t="str">
        <f t="shared" si="3"/>
        <v> </v>
      </c>
      <c r="AB29" s="38" t="str">
        <f t="shared" si="4"/>
        <v> </v>
      </c>
      <c r="AD29" s="90">
        <v>11.9</v>
      </c>
      <c r="AE29" s="91">
        <v>4.75</v>
      </c>
      <c r="AF29" s="91"/>
      <c r="AG29" s="91">
        <v>21</v>
      </c>
      <c r="AK29" s="92" t="s">
        <v>2487</v>
      </c>
      <c r="AL29" s="93" t="s">
        <v>2535</v>
      </c>
      <c r="AR29" s="150"/>
    </row>
    <row r="30" spans="1:44" ht="24.75" customHeight="1">
      <c r="A30" s="255"/>
      <c r="B30" s="256"/>
      <c r="C30" s="257"/>
      <c r="F30" s="53" t="str">
        <f t="shared" si="0"/>
        <v> </v>
      </c>
      <c r="G30" s="131"/>
      <c r="H30" s="120"/>
      <c r="I30" s="132"/>
      <c r="J30" s="132"/>
      <c r="K30" s="133"/>
      <c r="L30" s="123"/>
      <c r="M30" s="133"/>
      <c r="N30" s="133"/>
      <c r="O30" s="133"/>
      <c r="P30" s="134"/>
      <c r="Q30" s="135"/>
      <c r="R30" s="262"/>
      <c r="S30" s="137"/>
      <c r="T30" s="136"/>
      <c r="U30" s="136"/>
      <c r="V30" s="138"/>
      <c r="W30" s="126" t="str">
        <f>'Individual Points'!T27</f>
        <v> </v>
      </c>
      <c r="X30" s="127" t="str">
        <f>'Individual Points'!U27</f>
        <v> </v>
      </c>
      <c r="Y30" s="43" t="str">
        <f>'Individual Points'!V27</f>
        <v> </v>
      </c>
      <c r="Z30" s="44" t="str">
        <f>'Individual Points'!W27</f>
        <v> </v>
      </c>
      <c r="AA30" s="55" t="str">
        <f t="shared" si="3"/>
        <v> </v>
      </c>
      <c r="AB30" s="38" t="str">
        <f t="shared" si="4"/>
        <v> </v>
      </c>
      <c r="AD30" s="90">
        <v>12</v>
      </c>
      <c r="AE30" s="91">
        <v>5</v>
      </c>
      <c r="AF30" s="91"/>
      <c r="AG30" s="91">
        <v>22</v>
      </c>
      <c r="AK30" s="92" t="s">
        <v>2488</v>
      </c>
      <c r="AL30" s="93" t="s">
        <v>2535</v>
      </c>
      <c r="AR30" s="150"/>
    </row>
    <row r="31" spans="1:44" ht="24.75" customHeight="1">
      <c r="A31" s="255"/>
      <c r="B31" s="256"/>
      <c r="C31" s="257"/>
      <c r="F31" s="53" t="str">
        <f t="shared" si="0"/>
        <v> </v>
      </c>
      <c r="G31" s="131"/>
      <c r="H31" s="120"/>
      <c r="I31" s="132"/>
      <c r="J31" s="132"/>
      <c r="K31" s="133"/>
      <c r="L31" s="123"/>
      <c r="M31" s="133"/>
      <c r="N31" s="133"/>
      <c r="O31" s="133"/>
      <c r="P31" s="134"/>
      <c r="Q31" s="135"/>
      <c r="R31" s="262"/>
      <c r="S31" s="137"/>
      <c r="T31" s="136"/>
      <c r="U31" s="136"/>
      <c r="V31" s="138"/>
      <c r="W31" s="126" t="str">
        <f>'Individual Points'!T28</f>
        <v> </v>
      </c>
      <c r="X31" s="127" t="str">
        <f>'Individual Points'!U28</f>
        <v> </v>
      </c>
      <c r="Y31" s="43" t="str">
        <f>'Individual Points'!V28</f>
        <v> </v>
      </c>
      <c r="Z31" s="44" t="str">
        <f>'Individual Points'!W28</f>
        <v> </v>
      </c>
      <c r="AA31" s="55" t="str">
        <f t="shared" si="3"/>
        <v> </v>
      </c>
      <c r="AB31" s="38" t="str">
        <f t="shared" si="4"/>
        <v> </v>
      </c>
      <c r="AD31" s="90">
        <v>12.1</v>
      </c>
      <c r="AE31" s="91">
        <v>5.25</v>
      </c>
      <c r="AF31" s="91"/>
      <c r="AG31" s="91">
        <v>23</v>
      </c>
      <c r="AK31" s="92" t="s">
        <v>2489</v>
      </c>
      <c r="AL31" s="93" t="s">
        <v>2535</v>
      </c>
      <c r="AR31" s="150"/>
    </row>
    <row r="32" spans="1:44" ht="24.75" customHeight="1">
      <c r="A32" s="255"/>
      <c r="B32" s="256"/>
      <c r="C32" s="257"/>
      <c r="F32" s="53" t="str">
        <f t="shared" si="0"/>
        <v> </v>
      </c>
      <c r="G32" s="131"/>
      <c r="H32" s="120"/>
      <c r="I32" s="132"/>
      <c r="J32" s="132"/>
      <c r="K32" s="133"/>
      <c r="L32" s="123"/>
      <c r="M32" s="133"/>
      <c r="N32" s="133"/>
      <c r="O32" s="133"/>
      <c r="P32" s="134"/>
      <c r="Q32" s="135"/>
      <c r="R32" s="262"/>
      <c r="S32" s="137"/>
      <c r="T32" s="136"/>
      <c r="U32" s="136"/>
      <c r="V32" s="138"/>
      <c r="W32" s="126" t="str">
        <f>'Individual Points'!T29</f>
        <v> </v>
      </c>
      <c r="X32" s="127" t="str">
        <f>'Individual Points'!U29</f>
        <v> </v>
      </c>
      <c r="Y32" s="43" t="str">
        <f>'Individual Points'!V29</f>
        <v> </v>
      </c>
      <c r="Z32" s="44" t="str">
        <f>'Individual Points'!W29</f>
        <v> </v>
      </c>
      <c r="AA32" s="55" t="str">
        <f t="shared" si="3"/>
        <v> </v>
      </c>
      <c r="AB32" s="38" t="str">
        <f t="shared" si="4"/>
        <v> </v>
      </c>
      <c r="AD32" s="90">
        <v>12.2</v>
      </c>
      <c r="AE32" s="91">
        <v>5.5</v>
      </c>
      <c r="AF32" s="91"/>
      <c r="AG32" s="91">
        <v>24</v>
      </c>
      <c r="AK32" s="92" t="s">
        <v>2490</v>
      </c>
      <c r="AL32" s="93" t="s">
        <v>2535</v>
      </c>
      <c r="AR32" s="150"/>
    </row>
    <row r="33" spans="1:44" ht="24.75" customHeight="1">
      <c r="A33" s="255"/>
      <c r="B33" s="256"/>
      <c r="C33" s="257"/>
      <c r="F33" s="53" t="str">
        <f t="shared" si="0"/>
        <v> </v>
      </c>
      <c r="G33" s="131"/>
      <c r="H33" s="120"/>
      <c r="I33" s="132"/>
      <c r="J33" s="132"/>
      <c r="K33" s="133"/>
      <c r="L33" s="123"/>
      <c r="M33" s="133"/>
      <c r="N33" s="133"/>
      <c r="O33" s="133"/>
      <c r="P33" s="134"/>
      <c r="Q33" s="135"/>
      <c r="R33" s="262"/>
      <c r="S33" s="137"/>
      <c r="T33" s="136"/>
      <c r="U33" s="136"/>
      <c r="V33" s="138"/>
      <c r="W33" s="126" t="str">
        <f>'Individual Points'!T30</f>
        <v> </v>
      </c>
      <c r="X33" s="127" t="str">
        <f>'Individual Points'!U30</f>
        <v> </v>
      </c>
      <c r="Y33" s="43" t="str">
        <f>'Individual Points'!V30</f>
        <v> </v>
      </c>
      <c r="Z33" s="44" t="str">
        <f>'Individual Points'!W30</f>
        <v> </v>
      </c>
      <c r="AA33" s="55" t="str">
        <f t="shared" si="3"/>
        <v> </v>
      </c>
      <c r="AB33" s="38" t="str">
        <f t="shared" si="4"/>
        <v> </v>
      </c>
      <c r="AD33" s="90">
        <v>12.3</v>
      </c>
      <c r="AE33" s="91">
        <v>5.75</v>
      </c>
      <c r="AF33" s="91"/>
      <c r="AG33" s="91">
        <v>25</v>
      </c>
      <c r="AK33" s="92" t="s">
        <v>2491</v>
      </c>
      <c r="AL33" s="93" t="s">
        <v>2535</v>
      </c>
      <c r="AR33" s="150"/>
    </row>
    <row r="34" spans="1:44" ht="24.75" customHeight="1">
      <c r="A34" s="255"/>
      <c r="B34" s="256"/>
      <c r="C34" s="257"/>
      <c r="F34" s="53" t="str">
        <f t="shared" si="0"/>
        <v> </v>
      </c>
      <c r="G34" s="131"/>
      <c r="H34" s="120"/>
      <c r="I34" s="132"/>
      <c r="J34" s="121"/>
      <c r="K34" s="133"/>
      <c r="L34" s="123"/>
      <c r="M34" s="133"/>
      <c r="N34" s="133"/>
      <c r="O34" s="133"/>
      <c r="P34" s="134"/>
      <c r="Q34" s="135"/>
      <c r="R34" s="262"/>
      <c r="S34" s="137"/>
      <c r="T34" s="136"/>
      <c r="U34" s="136"/>
      <c r="V34" s="138"/>
      <c r="W34" s="126" t="str">
        <f>'Individual Points'!T31</f>
        <v> </v>
      </c>
      <c r="X34" s="127" t="str">
        <f>'Individual Points'!U31</f>
        <v> </v>
      </c>
      <c r="Y34" s="43" t="str">
        <f>'Individual Points'!V31</f>
        <v> </v>
      </c>
      <c r="Z34" s="44" t="str">
        <f>'Individual Points'!W31</f>
        <v> </v>
      </c>
      <c r="AA34" s="55" t="str">
        <f t="shared" si="3"/>
        <v> </v>
      </c>
      <c r="AB34" s="38" t="str">
        <f t="shared" si="4"/>
        <v> </v>
      </c>
      <c r="AD34" s="90">
        <v>12.4</v>
      </c>
      <c r="AE34" s="91">
        <v>6</v>
      </c>
      <c r="AF34" s="91"/>
      <c r="AG34" s="91">
        <v>26</v>
      </c>
      <c r="AK34" s="92" t="s">
        <v>2492</v>
      </c>
      <c r="AL34" s="93" t="s">
        <v>2535</v>
      </c>
      <c r="AR34" s="150"/>
    </row>
    <row r="35" spans="1:44" ht="24.75" customHeight="1">
      <c r="A35" s="255"/>
      <c r="B35" s="256"/>
      <c r="C35" s="257"/>
      <c r="F35" s="53" t="str">
        <f t="shared" si="0"/>
        <v> </v>
      </c>
      <c r="G35" s="131"/>
      <c r="H35" s="120"/>
      <c r="I35" s="132"/>
      <c r="J35" s="129"/>
      <c r="K35" s="133"/>
      <c r="L35" s="123"/>
      <c r="M35" s="133"/>
      <c r="N35" s="133"/>
      <c r="O35" s="133"/>
      <c r="P35" s="134"/>
      <c r="Q35" s="135"/>
      <c r="R35" s="262"/>
      <c r="S35" s="137"/>
      <c r="T35" s="136"/>
      <c r="U35" s="136"/>
      <c r="V35" s="138"/>
      <c r="W35" s="126" t="str">
        <f>'Individual Points'!T32</f>
        <v> </v>
      </c>
      <c r="X35" s="127" t="str">
        <f>'Individual Points'!U32</f>
        <v> </v>
      </c>
      <c r="Y35" s="43" t="str">
        <f>'Individual Points'!V32</f>
        <v> </v>
      </c>
      <c r="Z35" s="44" t="str">
        <f>'Individual Points'!W32</f>
        <v> </v>
      </c>
      <c r="AA35" s="55" t="str">
        <f t="shared" si="3"/>
        <v> </v>
      </c>
      <c r="AB35" s="38" t="str">
        <f t="shared" si="4"/>
        <v> </v>
      </c>
      <c r="AD35" s="90">
        <v>12.5</v>
      </c>
      <c r="AE35" s="91">
        <v>6.25</v>
      </c>
      <c r="AF35" s="91"/>
      <c r="AG35" s="91">
        <v>27</v>
      </c>
      <c r="AK35" s="92" t="s">
        <v>2493</v>
      </c>
      <c r="AL35" s="93" t="s">
        <v>2535</v>
      </c>
      <c r="AR35" s="150"/>
    </row>
    <row r="36" spans="1:44" ht="24.75" customHeight="1">
      <c r="A36" s="255"/>
      <c r="B36" s="256"/>
      <c r="C36" s="257"/>
      <c r="F36" s="53" t="str">
        <f t="shared" si="0"/>
        <v> </v>
      </c>
      <c r="G36" s="131"/>
      <c r="H36" s="120"/>
      <c r="I36" s="132"/>
      <c r="J36" s="121"/>
      <c r="K36" s="133"/>
      <c r="L36" s="123"/>
      <c r="M36" s="133"/>
      <c r="N36" s="133"/>
      <c r="O36" s="133"/>
      <c r="P36" s="134"/>
      <c r="Q36" s="135"/>
      <c r="R36" s="262"/>
      <c r="S36" s="137"/>
      <c r="T36" s="136"/>
      <c r="U36" s="136"/>
      <c r="V36" s="138"/>
      <c r="W36" s="126" t="str">
        <f>'Individual Points'!T33</f>
        <v> </v>
      </c>
      <c r="X36" s="127" t="str">
        <f>'Individual Points'!U33</f>
        <v> </v>
      </c>
      <c r="Y36" s="43" t="str">
        <f>'Individual Points'!V33</f>
        <v> </v>
      </c>
      <c r="Z36" s="44" t="str">
        <f>'Individual Points'!W33</f>
        <v> </v>
      </c>
      <c r="AA36" s="55" t="str">
        <f t="shared" si="3"/>
        <v> </v>
      </c>
      <c r="AB36" s="38" t="str">
        <f t="shared" si="4"/>
        <v> </v>
      </c>
      <c r="AD36" s="90">
        <v>12.6</v>
      </c>
      <c r="AE36" s="91">
        <v>6.5</v>
      </c>
      <c r="AF36" s="91"/>
      <c r="AG36" s="91">
        <v>28</v>
      </c>
      <c r="AK36" s="92" t="s">
        <v>2494</v>
      </c>
      <c r="AL36" s="93" t="s">
        <v>2535</v>
      </c>
      <c r="AR36" s="150"/>
    </row>
    <row r="37" spans="1:44" ht="24.75" customHeight="1">
      <c r="A37" s="255"/>
      <c r="B37" s="256"/>
      <c r="C37" s="257"/>
      <c r="F37" s="53" t="str">
        <f t="shared" si="0"/>
        <v> </v>
      </c>
      <c r="G37" s="131"/>
      <c r="H37" s="120"/>
      <c r="I37" s="132"/>
      <c r="J37" s="121"/>
      <c r="K37" s="133"/>
      <c r="L37" s="123"/>
      <c r="M37" s="133"/>
      <c r="N37" s="133"/>
      <c r="O37" s="133"/>
      <c r="P37" s="134"/>
      <c r="Q37" s="135"/>
      <c r="R37" s="262"/>
      <c r="S37" s="137"/>
      <c r="T37" s="136"/>
      <c r="U37" s="136"/>
      <c r="V37" s="138"/>
      <c r="W37" s="126" t="str">
        <f>'Individual Points'!T34</f>
        <v> </v>
      </c>
      <c r="X37" s="127" t="str">
        <f>'Individual Points'!U34</f>
        <v> </v>
      </c>
      <c r="Y37" s="43" t="str">
        <f>'Individual Points'!V34</f>
        <v> </v>
      </c>
      <c r="Z37" s="44" t="str">
        <f>'Individual Points'!W34</f>
        <v> </v>
      </c>
      <c r="AA37" s="55" t="str">
        <f t="shared" si="3"/>
        <v> </v>
      </c>
      <c r="AB37" s="38" t="str">
        <f t="shared" si="4"/>
        <v> </v>
      </c>
      <c r="AD37" s="90">
        <v>12.7</v>
      </c>
      <c r="AE37" s="91">
        <v>6.75</v>
      </c>
      <c r="AF37" s="91"/>
      <c r="AG37" s="91">
        <v>29</v>
      </c>
      <c r="AK37" s="92" t="s">
        <v>2495</v>
      </c>
      <c r="AL37" s="93" t="s">
        <v>2535</v>
      </c>
      <c r="AR37" s="150"/>
    </row>
    <row r="38" spans="1:44" ht="24.75" customHeight="1">
      <c r="A38" s="255"/>
      <c r="B38" s="256"/>
      <c r="C38" s="257"/>
      <c r="F38" s="53" t="str">
        <f t="shared" si="0"/>
        <v> </v>
      </c>
      <c r="G38" s="131"/>
      <c r="H38" s="120"/>
      <c r="I38" s="132"/>
      <c r="J38" s="121"/>
      <c r="K38" s="133"/>
      <c r="L38" s="123"/>
      <c r="M38" s="133"/>
      <c r="N38" s="133"/>
      <c r="O38" s="133"/>
      <c r="P38" s="134"/>
      <c r="Q38" s="135"/>
      <c r="R38" s="262"/>
      <c r="S38" s="137"/>
      <c r="T38" s="136"/>
      <c r="U38" s="136"/>
      <c r="V38" s="138"/>
      <c r="W38" s="126" t="str">
        <f>'Individual Points'!T35</f>
        <v> </v>
      </c>
      <c r="X38" s="127" t="str">
        <f>'Individual Points'!U35</f>
        <v> </v>
      </c>
      <c r="Y38" s="43" t="str">
        <f>'Individual Points'!V35</f>
        <v> </v>
      </c>
      <c r="Z38" s="44" t="str">
        <f>'Individual Points'!W35</f>
        <v> </v>
      </c>
      <c r="AA38" s="55" t="str">
        <f t="shared" si="3"/>
        <v> </v>
      </c>
      <c r="AB38" s="38" t="str">
        <f t="shared" si="4"/>
        <v> </v>
      </c>
      <c r="AD38" s="90">
        <v>12.8</v>
      </c>
      <c r="AE38" s="91">
        <v>7</v>
      </c>
      <c r="AF38" s="91"/>
      <c r="AG38" s="91">
        <v>30</v>
      </c>
      <c r="AK38" s="92" t="s">
        <v>2496</v>
      </c>
      <c r="AL38" s="93" t="s">
        <v>2535</v>
      </c>
      <c r="AR38" s="150"/>
    </row>
    <row r="39" spans="1:44" ht="24.75" customHeight="1">
      <c r="A39" s="255"/>
      <c r="B39" s="256"/>
      <c r="C39" s="257"/>
      <c r="F39" s="53" t="str">
        <f t="shared" si="0"/>
        <v> </v>
      </c>
      <c r="G39" s="131"/>
      <c r="H39" s="120"/>
      <c r="I39" s="132"/>
      <c r="J39" s="132"/>
      <c r="K39" s="133"/>
      <c r="L39" s="123"/>
      <c r="M39" s="133"/>
      <c r="N39" s="133"/>
      <c r="O39" s="133"/>
      <c r="P39" s="134"/>
      <c r="Q39" s="135"/>
      <c r="R39" s="262"/>
      <c r="S39" s="137"/>
      <c r="T39" s="136"/>
      <c r="U39" s="136"/>
      <c r="V39" s="138"/>
      <c r="W39" s="126" t="str">
        <f>'Individual Points'!T36</f>
        <v> </v>
      </c>
      <c r="X39" s="127" t="str">
        <f>'Individual Points'!U36</f>
        <v> </v>
      </c>
      <c r="Y39" s="43" t="str">
        <f>'Individual Points'!V36</f>
        <v> </v>
      </c>
      <c r="Z39" s="44" t="str">
        <f>'Individual Points'!W36</f>
        <v> </v>
      </c>
      <c r="AA39" s="55" t="str">
        <f t="shared" si="3"/>
        <v> </v>
      </c>
      <c r="AB39" s="38" t="str">
        <f t="shared" si="4"/>
        <v> </v>
      </c>
      <c r="AD39" s="90">
        <v>12.9</v>
      </c>
      <c r="AE39" s="91">
        <v>7.25</v>
      </c>
      <c r="AF39" s="91"/>
      <c r="AG39" s="91">
        <v>31</v>
      </c>
      <c r="AK39" s="92" t="s">
        <v>2497</v>
      </c>
      <c r="AL39" s="93" t="s">
        <v>2535</v>
      </c>
      <c r="AR39" s="150"/>
    </row>
    <row r="40" spans="1:44" ht="24.75" customHeight="1">
      <c r="A40" s="255"/>
      <c r="B40" s="256"/>
      <c r="C40" s="257"/>
      <c r="F40" s="53" t="str">
        <f t="shared" si="0"/>
        <v> </v>
      </c>
      <c r="G40" s="139"/>
      <c r="H40" s="120"/>
      <c r="I40" s="132"/>
      <c r="J40" s="132"/>
      <c r="K40" s="133"/>
      <c r="L40" s="123"/>
      <c r="M40" s="133"/>
      <c r="N40" s="133"/>
      <c r="O40" s="133"/>
      <c r="P40" s="134"/>
      <c r="Q40" s="135"/>
      <c r="R40" s="262"/>
      <c r="S40" s="137"/>
      <c r="T40" s="136"/>
      <c r="U40" s="136"/>
      <c r="V40" s="138"/>
      <c r="W40" s="126" t="str">
        <f>'Individual Points'!T37</f>
        <v> </v>
      </c>
      <c r="X40" s="127" t="str">
        <f>'Individual Points'!U37</f>
        <v> </v>
      </c>
      <c r="Y40" s="43" t="str">
        <f>'Individual Points'!V37</f>
        <v> </v>
      </c>
      <c r="Z40" s="44" t="str">
        <f>'Individual Points'!W37</f>
        <v> </v>
      </c>
      <c r="AA40" s="55" t="str">
        <f t="shared" si="3"/>
        <v> </v>
      </c>
      <c r="AB40" s="38" t="str">
        <f t="shared" si="4"/>
        <v> </v>
      </c>
      <c r="AD40" s="90">
        <v>13</v>
      </c>
      <c r="AE40" s="91">
        <v>7.5</v>
      </c>
      <c r="AF40" s="91"/>
      <c r="AG40" s="91">
        <v>32</v>
      </c>
      <c r="AK40" s="92" t="s">
        <v>2498</v>
      </c>
      <c r="AL40" s="93" t="s">
        <v>2535</v>
      </c>
      <c r="AR40" s="150"/>
    </row>
    <row r="41" spans="1:44" ht="24.75" customHeight="1">
      <c r="A41" s="255"/>
      <c r="B41" s="256"/>
      <c r="C41" s="257"/>
      <c r="F41" s="53" t="str">
        <f t="shared" si="0"/>
        <v> </v>
      </c>
      <c r="G41" s="139"/>
      <c r="H41" s="120"/>
      <c r="I41" s="132"/>
      <c r="J41" s="132"/>
      <c r="K41" s="133"/>
      <c r="L41" s="123"/>
      <c r="M41" s="133"/>
      <c r="N41" s="133"/>
      <c r="O41" s="133"/>
      <c r="P41" s="134"/>
      <c r="Q41" s="135"/>
      <c r="R41" s="262"/>
      <c r="S41" s="137"/>
      <c r="T41" s="136"/>
      <c r="U41" s="136"/>
      <c r="V41" s="138"/>
      <c r="W41" s="126" t="str">
        <f>'Individual Points'!T38</f>
        <v> </v>
      </c>
      <c r="X41" s="127" t="str">
        <f>'Individual Points'!U38</f>
        <v> </v>
      </c>
      <c r="Y41" s="43" t="str">
        <f>'Individual Points'!V38</f>
        <v> </v>
      </c>
      <c r="Z41" s="44" t="str">
        <f>'Individual Points'!W38</f>
        <v> </v>
      </c>
      <c r="AA41" s="55" t="str">
        <f t="shared" si="3"/>
        <v> </v>
      </c>
      <c r="AB41" s="38" t="str">
        <f t="shared" si="4"/>
        <v> </v>
      </c>
      <c r="AD41" s="90">
        <v>13.1</v>
      </c>
      <c r="AE41" s="91">
        <v>7.75</v>
      </c>
      <c r="AF41" s="91"/>
      <c r="AG41" s="91">
        <v>33</v>
      </c>
      <c r="AK41" s="92" t="s">
        <v>2499</v>
      </c>
      <c r="AL41" s="93" t="s">
        <v>2535</v>
      </c>
      <c r="AR41" s="150"/>
    </row>
    <row r="42" spans="1:44" ht="24.75" customHeight="1">
      <c r="A42" s="255"/>
      <c r="B42" s="256"/>
      <c r="C42" s="257"/>
      <c r="F42" s="53" t="str">
        <f t="shared" si="0"/>
        <v> </v>
      </c>
      <c r="G42" s="139"/>
      <c r="H42" s="120"/>
      <c r="I42" s="132"/>
      <c r="J42" s="132"/>
      <c r="K42" s="133"/>
      <c r="L42" s="123"/>
      <c r="M42" s="133"/>
      <c r="N42" s="133"/>
      <c r="O42" s="133"/>
      <c r="P42" s="134"/>
      <c r="Q42" s="135"/>
      <c r="R42" s="262"/>
      <c r="S42" s="137"/>
      <c r="T42" s="136"/>
      <c r="U42" s="136"/>
      <c r="V42" s="138"/>
      <c r="W42" s="126" t="str">
        <f>'Individual Points'!T39</f>
        <v> </v>
      </c>
      <c r="X42" s="127" t="str">
        <f>'Individual Points'!U39</f>
        <v> </v>
      </c>
      <c r="Y42" s="43" t="str">
        <f>'Individual Points'!V39</f>
        <v> </v>
      </c>
      <c r="Z42" s="44" t="str">
        <f>'Individual Points'!W39</f>
        <v> </v>
      </c>
      <c r="AA42" s="55" t="str">
        <f t="shared" si="3"/>
        <v> </v>
      </c>
      <c r="AB42" s="38" t="str">
        <f t="shared" si="4"/>
        <v> </v>
      </c>
      <c r="AD42" s="90">
        <v>13.2</v>
      </c>
      <c r="AE42" s="91">
        <v>8</v>
      </c>
      <c r="AF42" s="91"/>
      <c r="AG42" s="91">
        <v>34</v>
      </c>
      <c r="AK42" s="92" t="s">
        <v>2500</v>
      </c>
      <c r="AL42" s="93" t="s">
        <v>2535</v>
      </c>
      <c r="AR42" s="150"/>
    </row>
    <row r="43" spans="1:44" ht="24.75" customHeight="1">
      <c r="A43" s="255"/>
      <c r="B43" s="256"/>
      <c r="C43" s="257"/>
      <c r="F43" s="53" t="str">
        <f t="shared" si="0"/>
        <v> </v>
      </c>
      <c r="G43" s="139"/>
      <c r="H43" s="120"/>
      <c r="I43" s="132"/>
      <c r="J43" s="132"/>
      <c r="K43" s="133"/>
      <c r="L43" s="123"/>
      <c r="M43" s="133"/>
      <c r="N43" s="133"/>
      <c r="O43" s="133"/>
      <c r="P43" s="134"/>
      <c r="Q43" s="135"/>
      <c r="R43" s="262"/>
      <c r="S43" s="137"/>
      <c r="T43" s="136"/>
      <c r="U43" s="136"/>
      <c r="V43" s="138"/>
      <c r="W43" s="126" t="str">
        <f>'Individual Points'!T40</f>
        <v> </v>
      </c>
      <c r="X43" s="127" t="str">
        <f>'Individual Points'!U40</f>
        <v> </v>
      </c>
      <c r="Y43" s="43" t="str">
        <f>'Individual Points'!V40</f>
        <v> </v>
      </c>
      <c r="Z43" s="44" t="str">
        <f>'Individual Points'!W40</f>
        <v> </v>
      </c>
      <c r="AA43" s="55" t="str">
        <f t="shared" si="3"/>
        <v> </v>
      </c>
      <c r="AB43" s="38" t="str">
        <f t="shared" si="4"/>
        <v> </v>
      </c>
      <c r="AD43" s="90">
        <v>13.3</v>
      </c>
      <c r="AE43" s="91">
        <v>8.25</v>
      </c>
      <c r="AF43" s="91"/>
      <c r="AG43" s="91">
        <v>35</v>
      </c>
      <c r="AK43" s="92" t="s">
        <v>2501</v>
      </c>
      <c r="AL43" s="93" t="s">
        <v>2535</v>
      </c>
      <c r="AR43" s="150"/>
    </row>
    <row r="44" spans="1:44" ht="24.75" customHeight="1">
      <c r="A44" s="255"/>
      <c r="B44" s="256"/>
      <c r="C44" s="257"/>
      <c r="F44" s="53" t="str">
        <f t="shared" si="0"/>
        <v> </v>
      </c>
      <c r="G44" s="131"/>
      <c r="H44" s="120"/>
      <c r="I44" s="132"/>
      <c r="J44" s="132"/>
      <c r="K44" s="133"/>
      <c r="L44" s="123"/>
      <c r="M44" s="133"/>
      <c r="N44" s="133"/>
      <c r="O44" s="133"/>
      <c r="P44" s="134"/>
      <c r="Q44" s="135"/>
      <c r="R44" s="262"/>
      <c r="S44" s="137"/>
      <c r="T44" s="136"/>
      <c r="U44" s="136"/>
      <c r="V44" s="138"/>
      <c r="W44" s="126" t="str">
        <f>'Individual Points'!T41</f>
        <v> </v>
      </c>
      <c r="X44" s="127" t="str">
        <f>'Individual Points'!U41</f>
        <v> </v>
      </c>
      <c r="Y44" s="43" t="str">
        <f>'Individual Points'!V41</f>
        <v> </v>
      </c>
      <c r="Z44" s="44" t="str">
        <f>'Individual Points'!W41</f>
        <v> </v>
      </c>
      <c r="AA44" s="55" t="str">
        <f t="shared" si="3"/>
        <v> </v>
      </c>
      <c r="AB44" s="38" t="str">
        <f t="shared" si="4"/>
        <v> </v>
      </c>
      <c r="AD44" s="90">
        <v>13.4</v>
      </c>
      <c r="AE44" s="91">
        <v>8.5</v>
      </c>
      <c r="AF44" s="91"/>
      <c r="AG44" s="91">
        <v>36</v>
      </c>
      <c r="AK44" s="92" t="s">
        <v>2502</v>
      </c>
      <c r="AL44" s="93" t="s">
        <v>2535</v>
      </c>
      <c r="AR44" s="150"/>
    </row>
    <row r="45" spans="1:44" ht="24.75" customHeight="1">
      <c r="A45" s="255"/>
      <c r="B45" s="256"/>
      <c r="C45" s="257"/>
      <c r="F45" s="53" t="str">
        <f t="shared" si="0"/>
        <v> </v>
      </c>
      <c r="G45" s="139"/>
      <c r="H45" s="120"/>
      <c r="I45" s="132"/>
      <c r="J45" s="132"/>
      <c r="K45" s="133"/>
      <c r="L45" s="123"/>
      <c r="M45" s="133"/>
      <c r="N45" s="133"/>
      <c r="O45" s="133"/>
      <c r="P45" s="134"/>
      <c r="Q45" s="135"/>
      <c r="R45" s="262"/>
      <c r="S45" s="137"/>
      <c r="T45" s="136"/>
      <c r="U45" s="136"/>
      <c r="V45" s="138"/>
      <c r="W45" s="126" t="str">
        <f>'Individual Points'!T42</f>
        <v> </v>
      </c>
      <c r="X45" s="127" t="str">
        <f>'Individual Points'!U42</f>
        <v> </v>
      </c>
      <c r="Y45" s="43" t="str">
        <f>'Individual Points'!V42</f>
        <v> </v>
      </c>
      <c r="Z45" s="44" t="str">
        <f>'Individual Points'!W42</f>
        <v> </v>
      </c>
      <c r="AA45" s="55" t="str">
        <f t="shared" si="3"/>
        <v> </v>
      </c>
      <c r="AB45" s="38" t="str">
        <f t="shared" si="4"/>
        <v> </v>
      </c>
      <c r="AD45" s="90">
        <v>13.5</v>
      </c>
      <c r="AE45" s="91">
        <v>8.75</v>
      </c>
      <c r="AF45" s="91"/>
      <c r="AG45" s="91">
        <v>37</v>
      </c>
      <c r="AK45" s="92" t="s">
        <v>2503</v>
      </c>
      <c r="AL45" s="93" t="s">
        <v>2535</v>
      </c>
      <c r="AR45" s="150"/>
    </row>
    <row r="46" spans="1:44" ht="24.75" customHeight="1">
      <c r="A46" s="255"/>
      <c r="B46" s="256"/>
      <c r="C46" s="257"/>
      <c r="F46" s="53" t="str">
        <f t="shared" si="0"/>
        <v> </v>
      </c>
      <c r="G46" s="131"/>
      <c r="H46" s="120"/>
      <c r="I46" s="132"/>
      <c r="J46" s="121"/>
      <c r="K46" s="133"/>
      <c r="L46" s="123"/>
      <c r="M46" s="133"/>
      <c r="N46" s="133"/>
      <c r="O46" s="133"/>
      <c r="P46" s="134"/>
      <c r="Q46" s="135"/>
      <c r="R46" s="262"/>
      <c r="S46" s="137"/>
      <c r="T46" s="136"/>
      <c r="U46" s="136"/>
      <c r="V46" s="138"/>
      <c r="W46" s="126" t="str">
        <f>'Individual Points'!T43</f>
        <v> </v>
      </c>
      <c r="X46" s="127" t="str">
        <f>'Individual Points'!U43</f>
        <v> </v>
      </c>
      <c r="Y46" s="43" t="str">
        <f>'Individual Points'!V43</f>
        <v> </v>
      </c>
      <c r="Z46" s="44" t="str">
        <f>'Individual Points'!W43</f>
        <v> </v>
      </c>
      <c r="AA46" s="55" t="str">
        <f t="shared" si="3"/>
        <v> </v>
      </c>
      <c r="AB46" s="38" t="str">
        <f t="shared" si="4"/>
        <v> </v>
      </c>
      <c r="AD46" s="90">
        <v>13.6</v>
      </c>
      <c r="AE46" s="91">
        <v>9</v>
      </c>
      <c r="AF46" s="91"/>
      <c r="AG46" s="91">
        <v>38</v>
      </c>
      <c r="AK46" s="92" t="s">
        <v>2504</v>
      </c>
      <c r="AL46" s="93" t="s">
        <v>2535</v>
      </c>
      <c r="AR46" s="150"/>
    </row>
    <row r="47" spans="1:44" ht="24.75" customHeight="1">
      <c r="A47" s="255"/>
      <c r="B47" s="256"/>
      <c r="C47" s="257"/>
      <c r="F47" s="53" t="str">
        <f t="shared" si="0"/>
        <v> </v>
      </c>
      <c r="G47" s="139"/>
      <c r="H47" s="120"/>
      <c r="I47" s="132"/>
      <c r="J47" s="129"/>
      <c r="K47" s="133"/>
      <c r="L47" s="123"/>
      <c r="M47" s="133"/>
      <c r="N47" s="133"/>
      <c r="O47" s="133"/>
      <c r="P47" s="134"/>
      <c r="Q47" s="135"/>
      <c r="R47" s="262"/>
      <c r="S47" s="137"/>
      <c r="T47" s="136"/>
      <c r="U47" s="136"/>
      <c r="V47" s="138"/>
      <c r="W47" s="126" t="str">
        <f>'Individual Points'!T44</f>
        <v> </v>
      </c>
      <c r="X47" s="127" t="str">
        <f>'Individual Points'!U44</f>
        <v> </v>
      </c>
      <c r="Y47" s="43" t="str">
        <f>'Individual Points'!V44</f>
        <v> </v>
      </c>
      <c r="Z47" s="44" t="str">
        <f>'Individual Points'!W44</f>
        <v> </v>
      </c>
      <c r="AA47" s="55" t="str">
        <f t="shared" si="3"/>
        <v> </v>
      </c>
      <c r="AB47" s="38" t="str">
        <f t="shared" si="4"/>
        <v> </v>
      </c>
      <c r="AD47" s="90">
        <v>13.7</v>
      </c>
      <c r="AE47" s="91">
        <v>9.25</v>
      </c>
      <c r="AF47" s="91"/>
      <c r="AG47" s="91">
        <v>39</v>
      </c>
      <c r="AK47" s="92" t="s">
        <v>2505</v>
      </c>
      <c r="AL47" s="93" t="s">
        <v>2535</v>
      </c>
      <c r="AR47" s="150"/>
    </row>
    <row r="48" spans="1:44" ht="24.75" customHeight="1">
      <c r="A48" s="255"/>
      <c r="B48" s="256"/>
      <c r="C48" s="257"/>
      <c r="F48" s="53" t="str">
        <f t="shared" si="0"/>
        <v> </v>
      </c>
      <c r="G48" s="131"/>
      <c r="H48" s="120"/>
      <c r="I48" s="132"/>
      <c r="J48" s="121"/>
      <c r="K48" s="133"/>
      <c r="L48" s="123"/>
      <c r="M48" s="133"/>
      <c r="N48" s="133"/>
      <c r="O48" s="133"/>
      <c r="P48" s="134"/>
      <c r="Q48" s="135"/>
      <c r="R48" s="262"/>
      <c r="S48" s="137"/>
      <c r="T48" s="136"/>
      <c r="U48" s="136"/>
      <c r="V48" s="138"/>
      <c r="W48" s="126" t="str">
        <f>'Individual Points'!T45</f>
        <v> </v>
      </c>
      <c r="X48" s="127" t="str">
        <f>'Individual Points'!U45</f>
        <v> </v>
      </c>
      <c r="Y48" s="43" t="str">
        <f>'Individual Points'!V45</f>
        <v> </v>
      </c>
      <c r="Z48" s="44" t="str">
        <f>'Individual Points'!W45</f>
        <v> </v>
      </c>
      <c r="AA48" s="55" t="str">
        <f t="shared" si="3"/>
        <v> </v>
      </c>
      <c r="AB48" s="38" t="str">
        <f t="shared" si="4"/>
        <v> </v>
      </c>
      <c r="AD48" s="90">
        <v>13.8</v>
      </c>
      <c r="AE48" s="91">
        <v>9.5</v>
      </c>
      <c r="AF48" s="91"/>
      <c r="AG48" s="91">
        <v>40</v>
      </c>
      <c r="AK48" s="92" t="s">
        <v>2506</v>
      </c>
      <c r="AL48" s="93" t="s">
        <v>2535</v>
      </c>
      <c r="AR48" s="150"/>
    </row>
    <row r="49" spans="1:44" ht="24.75" customHeight="1" thickBot="1">
      <c r="A49" s="258"/>
      <c r="B49" s="259"/>
      <c r="C49" s="260"/>
      <c r="F49" s="53" t="str">
        <f t="shared" si="0"/>
        <v> </v>
      </c>
      <c r="G49" s="140"/>
      <c r="H49" s="141"/>
      <c r="I49" s="142"/>
      <c r="J49" s="143"/>
      <c r="K49" s="144"/>
      <c r="L49" s="251"/>
      <c r="M49" s="144"/>
      <c r="N49" s="144"/>
      <c r="O49" s="144"/>
      <c r="P49" s="146"/>
      <c r="Q49" s="145"/>
      <c r="R49" s="263"/>
      <c r="S49" s="146"/>
      <c r="T49" s="144"/>
      <c r="U49" s="144"/>
      <c r="V49" s="147"/>
      <c r="W49" s="148" t="str">
        <f>'Individual Points'!T46</f>
        <v> </v>
      </c>
      <c r="X49" s="149" t="str">
        <f>'Individual Points'!U46</f>
        <v> </v>
      </c>
      <c r="Y49" s="47" t="str">
        <f>'Individual Points'!V46</f>
        <v> </v>
      </c>
      <c r="Z49" s="59" t="str">
        <f>'Individual Points'!W46</f>
        <v> </v>
      </c>
      <c r="AA49" s="55" t="str">
        <f t="shared" si="3"/>
        <v> </v>
      </c>
      <c r="AB49" s="38" t="str">
        <f t="shared" si="4"/>
        <v> </v>
      </c>
      <c r="AD49" s="90">
        <v>13.9</v>
      </c>
      <c r="AE49" s="91">
        <v>9.75</v>
      </c>
      <c r="AF49" s="91"/>
      <c r="AG49" s="91">
        <v>41</v>
      </c>
      <c r="AK49" s="92" t="s">
        <v>2507</v>
      </c>
      <c r="AL49" s="93" t="s">
        <v>2535</v>
      </c>
      <c r="AR49" s="150"/>
    </row>
    <row r="50" spans="6:38" ht="18" hidden="1">
      <c r="F50" s="94" t="str">
        <f>CONCATENATE(MAX(F10:F49),"-",(MIN(F10:F49)))</f>
        <v>0-0</v>
      </c>
      <c r="G50" s="95"/>
      <c r="H50" s="94"/>
      <c r="I50" s="94"/>
      <c r="J50" s="94"/>
      <c r="K50" s="94"/>
      <c r="L50" s="250"/>
      <c r="M50" s="94"/>
      <c r="N50" s="94"/>
      <c r="O50" s="94"/>
      <c r="P50" s="94"/>
      <c r="Q50" s="96"/>
      <c r="R50" s="94"/>
      <c r="S50" s="97"/>
      <c r="T50" s="94"/>
      <c r="U50" s="94"/>
      <c r="V50" s="96"/>
      <c r="AA50" s="94"/>
      <c r="AB50" s="94"/>
      <c r="AD50" s="90">
        <v>14</v>
      </c>
      <c r="AE50" s="91">
        <v>10</v>
      </c>
      <c r="AF50" s="91"/>
      <c r="AG50" s="91">
        <v>42</v>
      </c>
      <c r="AK50" s="92" t="s">
        <v>2508</v>
      </c>
      <c r="AL50" s="93" t="s">
        <v>2535</v>
      </c>
    </row>
    <row r="51" spans="6:38" ht="18" hidden="1">
      <c r="F51" s="94" t="str">
        <f>IF(ISNA(VLOOKUP(F50,VCGROUP1,2,))," ",(VLOOKUP(F50,VCGROUP1,2,)))</f>
        <v>P</v>
      </c>
      <c r="G51" s="95"/>
      <c r="H51" s="94"/>
      <c r="I51" s="94"/>
      <c r="J51" s="94"/>
      <c r="K51" s="94"/>
      <c r="L51" s="123"/>
      <c r="M51" s="94"/>
      <c r="N51" s="94"/>
      <c r="O51" s="94"/>
      <c r="P51" s="94"/>
      <c r="Q51" s="96"/>
      <c r="R51" s="94"/>
      <c r="S51" s="97"/>
      <c r="T51" s="94"/>
      <c r="U51" s="94"/>
      <c r="V51" s="96"/>
      <c r="AA51" s="94"/>
      <c r="AB51" s="94"/>
      <c r="AD51" s="90">
        <v>14.1</v>
      </c>
      <c r="AE51" s="91">
        <v>10.25</v>
      </c>
      <c r="AF51" s="91"/>
      <c r="AG51" s="91">
        <v>43</v>
      </c>
      <c r="AK51" s="92" t="s">
        <v>2509</v>
      </c>
      <c r="AL51" s="93" t="s">
        <v>2535</v>
      </c>
    </row>
    <row r="52" spans="6:38" ht="18" hidden="1">
      <c r="F52" s="94"/>
      <c r="G52" s="95"/>
      <c r="H52" s="94"/>
      <c r="I52" s="94"/>
      <c r="J52" s="94"/>
      <c r="K52" s="94"/>
      <c r="L52" s="123"/>
      <c r="M52" s="94"/>
      <c r="N52" s="94"/>
      <c r="O52" s="94"/>
      <c r="P52" s="94"/>
      <c r="Q52" s="96"/>
      <c r="R52" s="94"/>
      <c r="S52" s="97"/>
      <c r="T52" s="94"/>
      <c r="U52" s="94"/>
      <c r="V52" s="96"/>
      <c r="AA52" s="94"/>
      <c r="AB52" s="94"/>
      <c r="AD52" s="90">
        <v>14.2</v>
      </c>
      <c r="AE52" s="91">
        <v>10.5</v>
      </c>
      <c r="AF52" s="91"/>
      <c r="AG52" s="91">
        <v>44</v>
      </c>
      <c r="AK52" s="92" t="s">
        <v>2510</v>
      </c>
      <c r="AL52" s="93" t="s">
        <v>2535</v>
      </c>
    </row>
    <row r="53" spans="6:38" ht="12.75" hidden="1">
      <c r="F53" s="94"/>
      <c r="G53" s="95"/>
      <c r="H53" s="94"/>
      <c r="I53" s="94"/>
      <c r="J53" s="94"/>
      <c r="K53" s="94"/>
      <c r="L53" s="94"/>
      <c r="M53" s="94"/>
      <c r="N53" s="94"/>
      <c r="O53" s="94"/>
      <c r="P53" s="94"/>
      <c r="Q53" s="96"/>
      <c r="R53" s="94"/>
      <c r="S53" s="97"/>
      <c r="T53" s="94"/>
      <c r="U53" s="94"/>
      <c r="V53" s="96"/>
      <c r="AA53" s="94"/>
      <c r="AB53" s="94"/>
      <c r="AD53" s="90">
        <v>14.3</v>
      </c>
      <c r="AE53" s="91">
        <v>10.75</v>
      </c>
      <c r="AF53" s="91"/>
      <c r="AG53" s="91">
        <v>45</v>
      </c>
      <c r="AK53" s="92" t="s">
        <v>2511</v>
      </c>
      <c r="AL53" s="93" t="s">
        <v>2535</v>
      </c>
    </row>
    <row r="54" spans="6:38" ht="12.75" hidden="1">
      <c r="F54" s="94"/>
      <c r="G54" s="95"/>
      <c r="H54" s="94"/>
      <c r="I54" s="94"/>
      <c r="J54" s="94"/>
      <c r="K54" s="94"/>
      <c r="L54" s="94"/>
      <c r="M54" s="94"/>
      <c r="N54" s="94"/>
      <c r="O54" s="94"/>
      <c r="P54" s="94"/>
      <c r="Q54" s="96"/>
      <c r="R54" s="94"/>
      <c r="S54" s="97"/>
      <c r="T54" s="94"/>
      <c r="U54" s="94"/>
      <c r="V54" s="96"/>
      <c r="AA54" s="94"/>
      <c r="AB54" s="94"/>
      <c r="AD54" s="90">
        <v>14.4</v>
      </c>
      <c r="AE54" s="91">
        <v>11</v>
      </c>
      <c r="AF54" s="91"/>
      <c r="AG54" s="91">
        <v>46</v>
      </c>
      <c r="AK54" s="92" t="s">
        <v>2512</v>
      </c>
      <c r="AL54" s="93" t="s">
        <v>2535</v>
      </c>
    </row>
    <row r="55" spans="6:38" ht="12.75">
      <c r="F55" s="98"/>
      <c r="G55" s="95"/>
      <c r="H55" s="98"/>
      <c r="I55" s="94"/>
      <c r="J55" s="94"/>
      <c r="K55" s="94"/>
      <c r="L55" s="94"/>
      <c r="M55" s="94"/>
      <c r="N55" s="94"/>
      <c r="O55" s="94"/>
      <c r="P55" s="94"/>
      <c r="Q55" s="96"/>
      <c r="R55" s="94"/>
      <c r="S55" s="97"/>
      <c r="T55" s="94"/>
      <c r="U55" s="94"/>
      <c r="V55" s="96"/>
      <c r="AA55" s="94"/>
      <c r="AB55" s="94"/>
      <c r="AD55" s="90">
        <v>14.5</v>
      </c>
      <c r="AE55" s="91">
        <v>11.25</v>
      </c>
      <c r="AF55" s="91"/>
      <c r="AG55" s="91">
        <v>47</v>
      </c>
      <c r="AK55" s="92" t="s">
        <v>2513</v>
      </c>
      <c r="AL55" s="93" t="s">
        <v>2535</v>
      </c>
    </row>
    <row r="56" spans="6:38" ht="12.75">
      <c r="F56" s="98"/>
      <c r="G56" s="95"/>
      <c r="H56" s="98"/>
      <c r="I56" s="94"/>
      <c r="J56" s="94"/>
      <c r="K56" s="94"/>
      <c r="L56" s="94"/>
      <c r="M56" s="94"/>
      <c r="N56" s="94"/>
      <c r="O56" s="94"/>
      <c r="P56" s="94"/>
      <c r="Q56" s="96"/>
      <c r="R56" s="94"/>
      <c r="S56" s="97"/>
      <c r="T56" s="94"/>
      <c r="U56" s="94"/>
      <c r="V56" s="96"/>
      <c r="AA56" s="94"/>
      <c r="AB56" s="94"/>
      <c r="AD56" s="90">
        <v>14.6</v>
      </c>
      <c r="AE56" s="91">
        <v>11.5</v>
      </c>
      <c r="AF56" s="91"/>
      <c r="AG56" s="91">
        <v>48</v>
      </c>
      <c r="AK56" s="92" t="s">
        <v>2514</v>
      </c>
      <c r="AL56" s="93" t="s">
        <v>2535</v>
      </c>
    </row>
    <row r="57" spans="6:38" ht="12.75">
      <c r="F57" s="94"/>
      <c r="G57" s="95"/>
      <c r="H57" s="94"/>
      <c r="I57" s="94"/>
      <c r="J57" s="94"/>
      <c r="K57" s="94"/>
      <c r="L57" s="94"/>
      <c r="M57" s="94"/>
      <c r="N57" s="94"/>
      <c r="O57" s="94"/>
      <c r="P57" s="94"/>
      <c r="Q57" s="96"/>
      <c r="R57" s="94"/>
      <c r="S57" s="97"/>
      <c r="T57" s="94"/>
      <c r="U57" s="94"/>
      <c r="V57" s="96"/>
      <c r="AA57" s="94"/>
      <c r="AB57" s="94"/>
      <c r="AD57" s="90">
        <v>14.7</v>
      </c>
      <c r="AE57" s="91">
        <v>11.75</v>
      </c>
      <c r="AF57" s="91"/>
      <c r="AG57" s="91">
        <v>49</v>
      </c>
      <c r="AK57" s="92" t="s">
        <v>2515</v>
      </c>
      <c r="AL57" s="93" t="s">
        <v>2535</v>
      </c>
    </row>
    <row r="58" spans="6:38" ht="12.75">
      <c r="F58" s="94"/>
      <c r="G58" s="95"/>
      <c r="H58" s="94"/>
      <c r="I58" s="94"/>
      <c r="J58" s="94"/>
      <c r="K58" s="94"/>
      <c r="L58" s="94"/>
      <c r="M58" s="94"/>
      <c r="N58" s="94"/>
      <c r="O58" s="94"/>
      <c r="P58" s="94"/>
      <c r="Q58" s="96"/>
      <c r="R58" s="94"/>
      <c r="S58" s="97"/>
      <c r="T58" s="94"/>
      <c r="U58" s="94"/>
      <c r="V58" s="96"/>
      <c r="AA58" s="94"/>
      <c r="AB58" s="94"/>
      <c r="AD58" s="90">
        <v>14.8</v>
      </c>
      <c r="AE58" s="91">
        <v>12</v>
      </c>
      <c r="AF58" s="91"/>
      <c r="AG58" s="91">
        <v>50</v>
      </c>
      <c r="AK58" s="92" t="s">
        <v>2516</v>
      </c>
      <c r="AL58" s="93" t="s">
        <v>2535</v>
      </c>
    </row>
    <row r="59" spans="6:38" ht="12.75">
      <c r="F59" s="94"/>
      <c r="G59" s="95"/>
      <c r="H59" s="94"/>
      <c r="I59" s="94"/>
      <c r="J59" s="94"/>
      <c r="K59" s="94"/>
      <c r="L59" s="94"/>
      <c r="M59" s="94"/>
      <c r="N59" s="94"/>
      <c r="O59" s="94"/>
      <c r="P59" s="94"/>
      <c r="Q59" s="96"/>
      <c r="R59" s="94"/>
      <c r="S59" s="97"/>
      <c r="T59" s="94"/>
      <c r="U59" s="94"/>
      <c r="V59" s="96"/>
      <c r="AA59" s="94"/>
      <c r="AB59" s="94"/>
      <c r="AD59" s="90">
        <v>14.9</v>
      </c>
      <c r="AE59" s="91">
        <v>12.25</v>
      </c>
      <c r="AF59" s="91"/>
      <c r="AG59" s="91">
        <v>51</v>
      </c>
      <c r="AK59" s="92" t="s">
        <v>2517</v>
      </c>
      <c r="AL59" s="93" t="s">
        <v>2535</v>
      </c>
    </row>
    <row r="60" spans="6:38" ht="12.75">
      <c r="F60" s="94"/>
      <c r="G60" s="95"/>
      <c r="H60" s="94"/>
      <c r="I60" s="94"/>
      <c r="J60" s="94"/>
      <c r="K60" s="94"/>
      <c r="L60" s="94"/>
      <c r="M60" s="94"/>
      <c r="N60" s="94"/>
      <c r="O60" s="94"/>
      <c r="P60" s="94"/>
      <c r="Q60" s="96"/>
      <c r="R60" s="94"/>
      <c r="S60" s="97"/>
      <c r="T60" s="94"/>
      <c r="U60" s="94"/>
      <c r="V60" s="96"/>
      <c r="AA60" s="94"/>
      <c r="AB60" s="94"/>
      <c r="AD60" s="90">
        <v>15</v>
      </c>
      <c r="AE60" s="91">
        <v>12.5</v>
      </c>
      <c r="AF60" s="91"/>
      <c r="AG60" s="91">
        <v>52</v>
      </c>
      <c r="AK60" s="92" t="s">
        <v>2518</v>
      </c>
      <c r="AL60" s="93" t="s">
        <v>2535</v>
      </c>
    </row>
    <row r="61" spans="6:38" ht="12.75">
      <c r="F61" s="94"/>
      <c r="G61" s="95"/>
      <c r="H61" s="94"/>
      <c r="I61" s="94"/>
      <c r="J61" s="94"/>
      <c r="K61" s="94"/>
      <c r="L61" s="94"/>
      <c r="M61" s="94"/>
      <c r="N61" s="94"/>
      <c r="O61" s="94"/>
      <c r="P61" s="94"/>
      <c r="Q61" s="96"/>
      <c r="R61" s="94"/>
      <c r="S61" s="97"/>
      <c r="T61" s="94"/>
      <c r="U61" s="94"/>
      <c r="V61" s="96"/>
      <c r="AA61" s="94"/>
      <c r="AB61" s="94"/>
      <c r="AD61" s="90">
        <v>15.1</v>
      </c>
      <c r="AE61" s="91">
        <v>12.75</v>
      </c>
      <c r="AF61" s="91"/>
      <c r="AG61" s="91">
        <v>53</v>
      </c>
      <c r="AK61" s="92" t="s">
        <v>2519</v>
      </c>
      <c r="AL61" s="93" t="s">
        <v>2535</v>
      </c>
    </row>
    <row r="62" spans="6:38" ht="12.75">
      <c r="F62" s="94"/>
      <c r="G62" s="95"/>
      <c r="H62" s="94"/>
      <c r="I62" s="94"/>
      <c r="J62" s="94"/>
      <c r="K62" s="94"/>
      <c r="L62" s="94"/>
      <c r="M62" s="94"/>
      <c r="N62" s="94"/>
      <c r="O62" s="94"/>
      <c r="P62" s="94"/>
      <c r="Q62" s="96"/>
      <c r="R62" s="94"/>
      <c r="S62" s="97"/>
      <c r="T62" s="94"/>
      <c r="U62" s="94"/>
      <c r="V62" s="96"/>
      <c r="AA62" s="94"/>
      <c r="AB62" s="94"/>
      <c r="AD62" s="90">
        <v>15.2</v>
      </c>
      <c r="AE62" s="91">
        <v>13</v>
      </c>
      <c r="AF62" s="91"/>
      <c r="AG62" s="91">
        <v>54</v>
      </c>
      <c r="AK62" s="92" t="s">
        <v>2520</v>
      </c>
      <c r="AL62" s="93" t="s">
        <v>2536</v>
      </c>
    </row>
    <row r="63" spans="6:38" ht="12.75">
      <c r="F63" s="94"/>
      <c r="G63" s="95"/>
      <c r="H63" s="94"/>
      <c r="I63" s="94"/>
      <c r="J63" s="94"/>
      <c r="K63" s="94"/>
      <c r="L63" s="94"/>
      <c r="M63" s="94"/>
      <c r="N63" s="94"/>
      <c r="O63" s="94"/>
      <c r="P63" s="94"/>
      <c r="Q63" s="96"/>
      <c r="R63" s="94"/>
      <c r="S63" s="97"/>
      <c r="T63" s="94"/>
      <c r="U63" s="94"/>
      <c r="V63" s="96"/>
      <c r="AA63" s="94"/>
      <c r="AB63" s="94"/>
      <c r="AD63" s="90">
        <v>15.3</v>
      </c>
      <c r="AE63" s="91">
        <v>13.25</v>
      </c>
      <c r="AF63" s="91"/>
      <c r="AG63" s="91">
        <v>55</v>
      </c>
      <c r="AK63" s="92" t="s">
        <v>2521</v>
      </c>
      <c r="AL63" s="93" t="s">
        <v>2536</v>
      </c>
    </row>
    <row r="64" spans="6:38" ht="12.75">
      <c r="F64" s="94"/>
      <c r="G64" s="95"/>
      <c r="H64" s="94"/>
      <c r="I64" s="94"/>
      <c r="J64" s="94"/>
      <c r="K64" s="94"/>
      <c r="L64" s="94"/>
      <c r="M64" s="94"/>
      <c r="N64" s="94"/>
      <c r="O64" s="94"/>
      <c r="P64" s="94"/>
      <c r="Q64" s="96"/>
      <c r="R64" s="94"/>
      <c r="S64" s="97"/>
      <c r="T64" s="94"/>
      <c r="U64" s="94"/>
      <c r="V64" s="96"/>
      <c r="AA64" s="94"/>
      <c r="AB64" s="94"/>
      <c r="AD64" s="90">
        <v>15.4</v>
      </c>
      <c r="AE64" s="91">
        <v>13.5</v>
      </c>
      <c r="AF64" s="91"/>
      <c r="AG64" s="91">
        <v>56</v>
      </c>
      <c r="AK64" s="92" t="s">
        <v>2522</v>
      </c>
      <c r="AL64" s="93" t="s">
        <v>2536</v>
      </c>
    </row>
    <row r="65" spans="6:38" ht="12.75">
      <c r="F65" s="94"/>
      <c r="G65" s="95"/>
      <c r="H65" s="94"/>
      <c r="I65" s="94"/>
      <c r="J65" s="94"/>
      <c r="K65" s="94"/>
      <c r="L65" s="94"/>
      <c r="M65" s="94"/>
      <c r="N65" s="94"/>
      <c r="O65" s="94"/>
      <c r="P65" s="94"/>
      <c r="Q65" s="96"/>
      <c r="R65" s="94"/>
      <c r="S65" s="97"/>
      <c r="T65" s="94"/>
      <c r="U65" s="94"/>
      <c r="V65" s="96"/>
      <c r="AA65" s="94"/>
      <c r="AB65" s="94"/>
      <c r="AD65" s="90">
        <v>15.5</v>
      </c>
      <c r="AE65" s="91">
        <v>13.75</v>
      </c>
      <c r="AF65" s="91"/>
      <c r="AG65" s="91">
        <v>57</v>
      </c>
      <c r="AK65" s="92" t="s">
        <v>2523</v>
      </c>
      <c r="AL65" s="93" t="s">
        <v>2536</v>
      </c>
    </row>
    <row r="66" spans="6:38" ht="12.75">
      <c r="F66" s="94"/>
      <c r="G66" s="95"/>
      <c r="H66" s="94"/>
      <c r="I66" s="94"/>
      <c r="J66" s="94"/>
      <c r="K66" s="94"/>
      <c r="L66" s="94"/>
      <c r="M66" s="94"/>
      <c r="N66" s="94"/>
      <c r="O66" s="94"/>
      <c r="P66" s="94"/>
      <c r="Q66" s="96"/>
      <c r="R66" s="94"/>
      <c r="S66" s="97"/>
      <c r="T66" s="94"/>
      <c r="U66" s="94"/>
      <c r="V66" s="96"/>
      <c r="AA66" s="94"/>
      <c r="AB66" s="94"/>
      <c r="AD66" s="90">
        <v>15.6</v>
      </c>
      <c r="AE66" s="91">
        <v>14</v>
      </c>
      <c r="AF66" s="91"/>
      <c r="AG66" s="91">
        <v>58</v>
      </c>
      <c r="AK66" s="92" t="s">
        <v>2524</v>
      </c>
      <c r="AL66" s="93" t="s">
        <v>2536</v>
      </c>
    </row>
    <row r="67" spans="6:38" ht="12.75">
      <c r="F67" s="94"/>
      <c r="G67" s="95"/>
      <c r="H67" s="94"/>
      <c r="I67" s="94"/>
      <c r="J67" s="94"/>
      <c r="K67" s="94"/>
      <c r="L67" s="94"/>
      <c r="M67" s="94"/>
      <c r="N67" s="94"/>
      <c r="O67" s="94"/>
      <c r="P67" s="94"/>
      <c r="Q67" s="96"/>
      <c r="R67" s="94"/>
      <c r="S67" s="97"/>
      <c r="T67" s="94"/>
      <c r="U67" s="94"/>
      <c r="V67" s="96"/>
      <c r="AA67" s="94"/>
      <c r="AB67" s="94"/>
      <c r="AD67" s="90">
        <v>15.7</v>
      </c>
      <c r="AE67" s="91">
        <v>14.25</v>
      </c>
      <c r="AF67" s="91"/>
      <c r="AG67" s="91">
        <v>59</v>
      </c>
      <c r="AK67" s="92" t="s">
        <v>2525</v>
      </c>
      <c r="AL67" s="93" t="s">
        <v>2536</v>
      </c>
    </row>
    <row r="68" spans="6:38" ht="12.75">
      <c r="F68" s="94"/>
      <c r="G68" s="95"/>
      <c r="H68" s="94"/>
      <c r="I68" s="94"/>
      <c r="J68" s="94"/>
      <c r="K68" s="94"/>
      <c r="L68" s="94"/>
      <c r="M68" s="94"/>
      <c r="N68" s="94"/>
      <c r="O68" s="94"/>
      <c r="P68" s="94"/>
      <c r="Q68" s="96"/>
      <c r="R68" s="94"/>
      <c r="S68" s="97"/>
      <c r="T68" s="94"/>
      <c r="U68" s="94"/>
      <c r="V68" s="96"/>
      <c r="AA68" s="94"/>
      <c r="AB68" s="94"/>
      <c r="AD68" s="90">
        <v>15.8</v>
      </c>
      <c r="AE68" s="91">
        <v>14.5</v>
      </c>
      <c r="AF68" s="91"/>
      <c r="AG68" s="91">
        <v>60</v>
      </c>
      <c r="AK68" s="92" t="s">
        <v>2529</v>
      </c>
      <c r="AL68" s="93" t="s">
        <v>2536</v>
      </c>
    </row>
    <row r="69" spans="6:38" ht="12.75">
      <c r="F69" s="94"/>
      <c r="G69" s="95"/>
      <c r="H69" s="94"/>
      <c r="I69" s="94"/>
      <c r="J69" s="94"/>
      <c r="K69" s="94"/>
      <c r="L69" s="94"/>
      <c r="M69" s="94"/>
      <c r="N69" s="94"/>
      <c r="O69" s="94"/>
      <c r="P69" s="94"/>
      <c r="Q69" s="96"/>
      <c r="R69" s="94"/>
      <c r="S69" s="97"/>
      <c r="T69" s="94"/>
      <c r="U69" s="94"/>
      <c r="V69" s="96"/>
      <c r="AA69" s="94"/>
      <c r="AB69" s="94"/>
      <c r="AD69" s="90">
        <v>15.9</v>
      </c>
      <c r="AE69" s="91">
        <v>14.75</v>
      </c>
      <c r="AF69" s="91"/>
      <c r="AG69" s="91">
        <v>61</v>
      </c>
      <c r="AK69" s="92" t="s">
        <v>2530</v>
      </c>
      <c r="AL69" s="93" t="s">
        <v>2536</v>
      </c>
    </row>
    <row r="70" spans="6:38" ht="12.75">
      <c r="F70" s="94"/>
      <c r="G70" s="95"/>
      <c r="H70" s="94"/>
      <c r="I70" s="94"/>
      <c r="J70" s="94"/>
      <c r="K70" s="94"/>
      <c r="L70" s="94"/>
      <c r="M70" s="94"/>
      <c r="N70" s="94"/>
      <c r="O70" s="94"/>
      <c r="P70" s="94"/>
      <c r="Q70" s="96"/>
      <c r="R70" s="94"/>
      <c r="S70" s="97"/>
      <c r="T70" s="94"/>
      <c r="U70" s="94"/>
      <c r="V70" s="96"/>
      <c r="AA70" s="94"/>
      <c r="AB70" s="94"/>
      <c r="AD70" s="90">
        <v>16</v>
      </c>
      <c r="AE70" s="91">
        <v>15</v>
      </c>
      <c r="AF70" s="91"/>
      <c r="AG70" s="91">
        <v>62</v>
      </c>
      <c r="AK70" s="92" t="s">
        <v>2531</v>
      </c>
      <c r="AL70" s="93" t="s">
        <v>2536</v>
      </c>
    </row>
    <row r="71" spans="6:38" ht="12.75">
      <c r="F71" s="94"/>
      <c r="G71" s="95"/>
      <c r="H71" s="94"/>
      <c r="I71" s="94"/>
      <c r="J71" s="94"/>
      <c r="K71" s="94"/>
      <c r="L71" s="94"/>
      <c r="M71" s="94"/>
      <c r="N71" s="94"/>
      <c r="O71" s="94"/>
      <c r="P71" s="94"/>
      <c r="Q71" s="96"/>
      <c r="R71" s="94"/>
      <c r="S71" s="97"/>
      <c r="T71" s="94"/>
      <c r="U71" s="94"/>
      <c r="V71" s="96"/>
      <c r="AA71" s="94"/>
      <c r="AB71" s="94"/>
      <c r="AD71" s="90">
        <v>16.1</v>
      </c>
      <c r="AE71" s="91"/>
      <c r="AF71" s="91"/>
      <c r="AG71" s="91">
        <v>63</v>
      </c>
      <c r="AK71" s="92" t="s">
        <v>2526</v>
      </c>
      <c r="AL71" s="93" t="s">
        <v>2536</v>
      </c>
    </row>
    <row r="72" spans="6:38" ht="12.75">
      <c r="F72" s="94"/>
      <c r="G72" s="95"/>
      <c r="H72" s="94"/>
      <c r="I72" s="94"/>
      <c r="J72" s="94"/>
      <c r="K72" s="94"/>
      <c r="L72" s="94"/>
      <c r="M72" s="94"/>
      <c r="N72" s="94"/>
      <c r="O72" s="94"/>
      <c r="P72" s="94"/>
      <c r="Q72" s="96"/>
      <c r="R72" s="94"/>
      <c r="S72" s="97"/>
      <c r="T72" s="94"/>
      <c r="U72" s="94"/>
      <c r="V72" s="96"/>
      <c r="AA72" s="94"/>
      <c r="AB72" s="94"/>
      <c r="AD72" s="90">
        <v>16.2</v>
      </c>
      <c r="AE72" s="91"/>
      <c r="AF72" s="91"/>
      <c r="AG72" s="91">
        <v>64</v>
      </c>
      <c r="AK72" s="92" t="s">
        <v>2527</v>
      </c>
      <c r="AL72" s="93" t="s">
        <v>2536</v>
      </c>
    </row>
    <row r="73" spans="6:38" ht="12.75">
      <c r="F73" s="94"/>
      <c r="G73" s="95"/>
      <c r="H73" s="94"/>
      <c r="I73" s="94"/>
      <c r="J73" s="94"/>
      <c r="K73" s="94"/>
      <c r="L73" s="94"/>
      <c r="M73" s="94"/>
      <c r="N73" s="94"/>
      <c r="O73" s="94"/>
      <c r="P73" s="94"/>
      <c r="Q73" s="96"/>
      <c r="R73" s="94"/>
      <c r="S73" s="97"/>
      <c r="T73" s="94"/>
      <c r="U73" s="94"/>
      <c r="V73" s="96"/>
      <c r="AA73" s="94"/>
      <c r="AB73" s="94"/>
      <c r="AD73" s="90">
        <v>16.3</v>
      </c>
      <c r="AE73" s="91"/>
      <c r="AF73" s="91"/>
      <c r="AG73" s="91">
        <v>65</v>
      </c>
      <c r="AK73" s="92" t="s">
        <v>2528</v>
      </c>
      <c r="AL73" s="93" t="s">
        <v>2536</v>
      </c>
    </row>
    <row r="74" spans="6:38" ht="12.75">
      <c r="F74" s="94"/>
      <c r="G74" s="95"/>
      <c r="H74" s="94"/>
      <c r="I74" s="94"/>
      <c r="J74" s="94"/>
      <c r="K74" s="94"/>
      <c r="L74" s="94"/>
      <c r="M74" s="94"/>
      <c r="N74" s="94"/>
      <c r="O74" s="94"/>
      <c r="P74" s="94"/>
      <c r="Q74" s="96"/>
      <c r="R74" s="94"/>
      <c r="S74" s="97"/>
      <c r="T74" s="94"/>
      <c r="U74" s="94"/>
      <c r="V74" s="96"/>
      <c r="AA74" s="94"/>
      <c r="AB74" s="94"/>
      <c r="AD74" s="90">
        <v>16.4</v>
      </c>
      <c r="AE74" s="91"/>
      <c r="AF74" s="91"/>
      <c r="AG74" s="91">
        <v>66</v>
      </c>
      <c r="AK74" s="92" t="s">
        <v>2532</v>
      </c>
      <c r="AL74" s="93" t="s">
        <v>2536</v>
      </c>
    </row>
    <row r="75" spans="6:38" ht="12.75">
      <c r="F75" s="94"/>
      <c r="G75" s="95"/>
      <c r="H75" s="94"/>
      <c r="I75" s="94"/>
      <c r="J75" s="94"/>
      <c r="K75" s="94"/>
      <c r="L75" s="94"/>
      <c r="M75" s="94"/>
      <c r="N75" s="94"/>
      <c r="O75" s="94"/>
      <c r="P75" s="94"/>
      <c r="Q75" s="96"/>
      <c r="R75" s="94"/>
      <c r="S75" s="97"/>
      <c r="T75" s="94"/>
      <c r="U75" s="94"/>
      <c r="V75" s="96"/>
      <c r="AA75" s="94"/>
      <c r="AB75" s="94"/>
      <c r="AD75" s="90">
        <v>16.5</v>
      </c>
      <c r="AE75" s="91"/>
      <c r="AF75" s="91"/>
      <c r="AG75" s="91">
        <v>67</v>
      </c>
      <c r="AK75" s="92" t="s">
        <v>2533</v>
      </c>
      <c r="AL75" s="93" t="s">
        <v>2536</v>
      </c>
    </row>
    <row r="76" spans="6:38" ht="12.75">
      <c r="F76" s="94"/>
      <c r="G76" s="95"/>
      <c r="H76" s="94"/>
      <c r="I76" s="94"/>
      <c r="J76" s="94"/>
      <c r="K76" s="94"/>
      <c r="L76" s="94"/>
      <c r="M76" s="94"/>
      <c r="N76" s="94"/>
      <c r="O76" s="94"/>
      <c r="P76" s="94"/>
      <c r="Q76" s="96"/>
      <c r="R76" s="94"/>
      <c r="S76" s="97"/>
      <c r="T76" s="94"/>
      <c r="U76" s="94"/>
      <c r="V76" s="96"/>
      <c r="AA76" s="94"/>
      <c r="AB76" s="94"/>
      <c r="AD76" s="90">
        <v>16.6</v>
      </c>
      <c r="AE76" s="91"/>
      <c r="AF76" s="91"/>
      <c r="AG76" s="91">
        <v>68</v>
      </c>
      <c r="AK76" s="92" t="s">
        <v>2534</v>
      </c>
      <c r="AL76" s="93" t="s">
        <v>2536</v>
      </c>
    </row>
    <row r="77" spans="6:38" ht="12.75">
      <c r="F77" s="94"/>
      <c r="G77" s="95"/>
      <c r="H77" s="94"/>
      <c r="I77" s="94"/>
      <c r="J77" s="94"/>
      <c r="K77" s="94"/>
      <c r="L77" s="94"/>
      <c r="M77" s="94"/>
      <c r="N77" s="94"/>
      <c r="O77" s="94"/>
      <c r="P77" s="94"/>
      <c r="Q77" s="96"/>
      <c r="R77" s="94"/>
      <c r="S77" s="97"/>
      <c r="T77" s="94"/>
      <c r="U77" s="94"/>
      <c r="V77" s="96"/>
      <c r="AA77" s="94"/>
      <c r="AB77" s="94"/>
      <c r="AD77" s="90">
        <v>16.7</v>
      </c>
      <c r="AE77" s="91"/>
      <c r="AF77" s="91"/>
      <c r="AG77" s="91">
        <v>69</v>
      </c>
      <c r="AK77" s="92" t="s">
        <v>2610</v>
      </c>
      <c r="AL77" s="93" t="s">
        <v>2535</v>
      </c>
    </row>
    <row r="78" spans="6:38" ht="12.75">
      <c r="F78" s="94"/>
      <c r="G78" s="95"/>
      <c r="H78" s="94"/>
      <c r="I78" s="94"/>
      <c r="J78" s="94"/>
      <c r="K78" s="94"/>
      <c r="L78" s="94"/>
      <c r="M78" s="94"/>
      <c r="N78" s="94"/>
      <c r="O78" s="94"/>
      <c r="P78" s="94"/>
      <c r="Q78" s="96"/>
      <c r="R78" s="94"/>
      <c r="S78" s="97"/>
      <c r="T78" s="94"/>
      <c r="U78" s="94"/>
      <c r="V78" s="96"/>
      <c r="AA78" s="94"/>
      <c r="AB78" s="94"/>
      <c r="AD78" s="90">
        <v>16.8</v>
      </c>
      <c r="AE78" s="91"/>
      <c r="AF78" s="91"/>
      <c r="AG78" s="91">
        <v>70</v>
      </c>
      <c r="AK78" s="92" t="s">
        <v>2611</v>
      </c>
      <c r="AL78" s="93" t="s">
        <v>2535</v>
      </c>
    </row>
    <row r="79" spans="6:38" ht="12.75">
      <c r="F79" s="94"/>
      <c r="G79" s="95"/>
      <c r="H79" s="94"/>
      <c r="I79" s="94"/>
      <c r="J79" s="94"/>
      <c r="K79" s="94"/>
      <c r="L79" s="94"/>
      <c r="M79" s="94"/>
      <c r="N79" s="94"/>
      <c r="O79" s="94"/>
      <c r="P79" s="94"/>
      <c r="Q79" s="96"/>
      <c r="R79" s="94"/>
      <c r="S79" s="97"/>
      <c r="T79" s="94"/>
      <c r="U79" s="94"/>
      <c r="V79" s="96"/>
      <c r="AA79" s="94"/>
      <c r="AB79" s="94"/>
      <c r="AD79" s="90">
        <v>16.9</v>
      </c>
      <c r="AE79" s="91"/>
      <c r="AF79" s="91"/>
      <c r="AG79" s="91">
        <v>71</v>
      </c>
      <c r="AK79" s="92" t="s">
        <v>2612</v>
      </c>
      <c r="AL79" s="93" t="s">
        <v>2535</v>
      </c>
    </row>
    <row r="80" spans="6:38" ht="12.75">
      <c r="F80" s="94"/>
      <c r="G80" s="95"/>
      <c r="H80" s="94"/>
      <c r="I80" s="94"/>
      <c r="J80" s="94"/>
      <c r="K80" s="94"/>
      <c r="L80" s="94"/>
      <c r="M80" s="94"/>
      <c r="N80" s="94"/>
      <c r="O80" s="94"/>
      <c r="P80" s="94"/>
      <c r="Q80" s="96"/>
      <c r="R80" s="94"/>
      <c r="S80" s="97"/>
      <c r="T80" s="94"/>
      <c r="U80" s="94"/>
      <c r="V80" s="96"/>
      <c r="AA80" s="94"/>
      <c r="AB80" s="94"/>
      <c r="AD80" s="90">
        <v>17</v>
      </c>
      <c r="AE80" s="91"/>
      <c r="AF80" s="91"/>
      <c r="AG80" s="91">
        <v>72</v>
      </c>
      <c r="AK80" s="92" t="s">
        <v>2613</v>
      </c>
      <c r="AL80" s="93" t="s">
        <v>2535</v>
      </c>
    </row>
    <row r="81" spans="6:38" ht="12.75">
      <c r="F81" s="94"/>
      <c r="G81" s="95"/>
      <c r="H81" s="94"/>
      <c r="I81" s="94"/>
      <c r="J81" s="94"/>
      <c r="K81" s="94"/>
      <c r="L81" s="94"/>
      <c r="M81" s="94"/>
      <c r="N81" s="94"/>
      <c r="O81" s="94"/>
      <c r="P81" s="94"/>
      <c r="Q81" s="96"/>
      <c r="R81" s="94"/>
      <c r="S81" s="97"/>
      <c r="T81" s="94"/>
      <c r="U81" s="94"/>
      <c r="V81" s="96"/>
      <c r="AA81" s="94"/>
      <c r="AB81" s="94"/>
      <c r="AD81" s="90">
        <v>17.1</v>
      </c>
      <c r="AE81" s="91"/>
      <c r="AF81" s="91"/>
      <c r="AG81" s="91">
        <v>73</v>
      </c>
      <c r="AK81" s="92" t="s">
        <v>2614</v>
      </c>
      <c r="AL81" s="93" t="s">
        <v>2535</v>
      </c>
    </row>
    <row r="82" spans="6:38" ht="12.75">
      <c r="F82" s="94"/>
      <c r="G82" s="95"/>
      <c r="H82" s="94"/>
      <c r="I82" s="94"/>
      <c r="J82" s="94"/>
      <c r="K82" s="94"/>
      <c r="L82" s="94"/>
      <c r="M82" s="94"/>
      <c r="N82" s="94"/>
      <c r="O82" s="94"/>
      <c r="P82" s="94"/>
      <c r="Q82" s="96"/>
      <c r="R82" s="94"/>
      <c r="S82" s="97"/>
      <c r="T82" s="94"/>
      <c r="U82" s="94"/>
      <c r="V82" s="96"/>
      <c r="AA82" s="94"/>
      <c r="AB82" s="94"/>
      <c r="AD82" s="90">
        <v>17.2</v>
      </c>
      <c r="AE82" s="91"/>
      <c r="AF82" s="91"/>
      <c r="AG82" s="91">
        <v>74</v>
      </c>
      <c r="AK82" s="92" t="s">
        <v>2615</v>
      </c>
      <c r="AL82" s="93" t="s">
        <v>2535</v>
      </c>
    </row>
    <row r="83" spans="6:38" ht="12.75">
      <c r="F83" s="94"/>
      <c r="G83" s="95"/>
      <c r="H83" s="94"/>
      <c r="I83" s="94"/>
      <c r="J83" s="94"/>
      <c r="K83" s="94"/>
      <c r="L83" s="94"/>
      <c r="M83" s="94"/>
      <c r="N83" s="94"/>
      <c r="O83" s="94"/>
      <c r="P83" s="94"/>
      <c r="Q83" s="96"/>
      <c r="R83" s="94"/>
      <c r="S83" s="97"/>
      <c r="T83" s="94"/>
      <c r="U83" s="94"/>
      <c r="V83" s="96"/>
      <c r="AA83" s="94"/>
      <c r="AB83" s="94"/>
      <c r="AD83" s="90">
        <v>17.3</v>
      </c>
      <c r="AE83" s="91"/>
      <c r="AF83" s="91"/>
      <c r="AG83" s="91">
        <v>75</v>
      </c>
      <c r="AK83" s="92" t="s">
        <v>2616</v>
      </c>
      <c r="AL83" s="93" t="s">
        <v>2535</v>
      </c>
    </row>
    <row r="84" spans="6:38" ht="12.75">
      <c r="F84" s="94"/>
      <c r="G84" s="95"/>
      <c r="H84" s="94"/>
      <c r="I84" s="94"/>
      <c r="J84" s="94"/>
      <c r="K84" s="94"/>
      <c r="L84" s="94"/>
      <c r="M84" s="94"/>
      <c r="N84" s="94"/>
      <c r="O84" s="94"/>
      <c r="P84" s="94"/>
      <c r="Q84" s="96"/>
      <c r="R84" s="94"/>
      <c r="S84" s="97"/>
      <c r="T84" s="94"/>
      <c r="U84" s="94"/>
      <c r="V84" s="96"/>
      <c r="AA84" s="94"/>
      <c r="AB84" s="94"/>
      <c r="AD84" s="90">
        <v>17.4</v>
      </c>
      <c r="AE84" s="91"/>
      <c r="AF84" s="91"/>
      <c r="AG84" s="91">
        <v>76</v>
      </c>
      <c r="AK84" s="92" t="s">
        <v>2617</v>
      </c>
      <c r="AL84" s="93" t="s">
        <v>2535</v>
      </c>
    </row>
    <row r="85" spans="6:38" ht="12.75">
      <c r="F85" s="94"/>
      <c r="G85" s="95"/>
      <c r="H85" s="94"/>
      <c r="I85" s="94"/>
      <c r="J85" s="94"/>
      <c r="K85" s="94"/>
      <c r="L85" s="94"/>
      <c r="M85" s="94"/>
      <c r="N85" s="94"/>
      <c r="O85" s="94"/>
      <c r="P85" s="94"/>
      <c r="Q85" s="96"/>
      <c r="R85" s="94"/>
      <c r="S85" s="97"/>
      <c r="T85" s="94"/>
      <c r="U85" s="94"/>
      <c r="V85" s="96"/>
      <c r="AA85" s="94"/>
      <c r="AB85" s="94"/>
      <c r="AD85" s="90">
        <v>17.5</v>
      </c>
      <c r="AE85" s="91"/>
      <c r="AF85" s="91"/>
      <c r="AG85" s="91">
        <v>77</v>
      </c>
      <c r="AK85" s="92" t="s">
        <v>2618</v>
      </c>
      <c r="AL85" s="93" t="s">
        <v>2535</v>
      </c>
    </row>
    <row r="86" spans="6:38" ht="12.75">
      <c r="F86" s="94"/>
      <c r="G86" s="95"/>
      <c r="H86" s="94"/>
      <c r="I86" s="94"/>
      <c r="J86" s="94"/>
      <c r="K86" s="94"/>
      <c r="L86" s="94"/>
      <c r="M86" s="94"/>
      <c r="N86" s="94"/>
      <c r="O86" s="94"/>
      <c r="P86" s="94"/>
      <c r="Q86" s="96"/>
      <c r="R86" s="94"/>
      <c r="S86" s="97"/>
      <c r="T86" s="94"/>
      <c r="U86" s="94"/>
      <c r="V86" s="96"/>
      <c r="AA86" s="94"/>
      <c r="AB86" s="94"/>
      <c r="AD86" s="90">
        <v>17.6</v>
      </c>
      <c r="AE86" s="91"/>
      <c r="AF86" s="91"/>
      <c r="AG86" s="91">
        <v>78</v>
      </c>
      <c r="AK86" s="92" t="s">
        <v>2619</v>
      </c>
      <c r="AL86" s="93" t="s">
        <v>2535</v>
      </c>
    </row>
    <row r="87" spans="6:38" ht="12.75">
      <c r="F87" s="94"/>
      <c r="G87" s="95"/>
      <c r="H87" s="94"/>
      <c r="I87" s="94"/>
      <c r="J87" s="94"/>
      <c r="K87" s="94"/>
      <c r="L87" s="94"/>
      <c r="M87" s="94"/>
      <c r="N87" s="94"/>
      <c r="O87" s="94"/>
      <c r="P87" s="94"/>
      <c r="Q87" s="96"/>
      <c r="R87" s="94"/>
      <c r="S87" s="97"/>
      <c r="T87" s="94"/>
      <c r="U87" s="94"/>
      <c r="V87" s="96"/>
      <c r="AA87" s="94"/>
      <c r="AB87" s="94"/>
      <c r="AD87" s="90">
        <v>17.7</v>
      </c>
      <c r="AE87" s="91"/>
      <c r="AF87" s="91"/>
      <c r="AG87" s="91">
        <v>79</v>
      </c>
      <c r="AK87" s="92" t="s">
        <v>2620</v>
      </c>
      <c r="AL87" s="93" t="s">
        <v>2535</v>
      </c>
    </row>
    <row r="88" spans="6:38" ht="12.75">
      <c r="F88" s="94"/>
      <c r="G88" s="95"/>
      <c r="H88" s="94"/>
      <c r="I88" s="94"/>
      <c r="J88" s="94"/>
      <c r="K88" s="94"/>
      <c r="L88" s="94"/>
      <c r="M88" s="94"/>
      <c r="N88" s="94"/>
      <c r="O88" s="94"/>
      <c r="P88" s="94"/>
      <c r="Q88" s="96"/>
      <c r="R88" s="94"/>
      <c r="S88" s="97"/>
      <c r="T88" s="94"/>
      <c r="U88" s="94"/>
      <c r="V88" s="96"/>
      <c r="AA88" s="94"/>
      <c r="AB88" s="94"/>
      <c r="AD88" s="90">
        <v>17.8</v>
      </c>
      <c r="AE88" s="91"/>
      <c r="AF88" s="91"/>
      <c r="AG88" s="91">
        <v>80</v>
      </c>
      <c r="AK88" s="92" t="s">
        <v>2621</v>
      </c>
      <c r="AL88" s="93" t="s">
        <v>2535</v>
      </c>
    </row>
    <row r="89" spans="6:38" ht="12.75">
      <c r="F89" s="94"/>
      <c r="G89" s="95"/>
      <c r="H89" s="94"/>
      <c r="I89" s="94"/>
      <c r="J89" s="94"/>
      <c r="K89" s="94"/>
      <c r="L89" s="94"/>
      <c r="M89" s="94"/>
      <c r="N89" s="94"/>
      <c r="O89" s="94"/>
      <c r="P89" s="94"/>
      <c r="Q89" s="96"/>
      <c r="R89" s="94"/>
      <c r="S89" s="97"/>
      <c r="T89" s="94"/>
      <c r="U89" s="94"/>
      <c r="V89" s="96"/>
      <c r="AA89" s="94"/>
      <c r="AB89" s="94"/>
      <c r="AD89" s="90">
        <v>17.9</v>
      </c>
      <c r="AE89" s="91"/>
      <c r="AF89" s="91"/>
      <c r="AG89" s="91"/>
      <c r="AK89" s="92"/>
      <c r="AL89" s="93"/>
    </row>
    <row r="90" spans="6:38" ht="12.75">
      <c r="F90" s="94"/>
      <c r="G90" s="95"/>
      <c r="H90" s="94"/>
      <c r="I90" s="94"/>
      <c r="J90" s="94"/>
      <c r="K90" s="94"/>
      <c r="L90" s="94"/>
      <c r="M90" s="94"/>
      <c r="N90" s="94"/>
      <c r="O90" s="94"/>
      <c r="P90" s="94"/>
      <c r="Q90" s="96"/>
      <c r="R90" s="94"/>
      <c r="S90" s="97"/>
      <c r="T90" s="94"/>
      <c r="U90" s="94"/>
      <c r="V90" s="96"/>
      <c r="AA90" s="94"/>
      <c r="AB90" s="94"/>
      <c r="AD90" s="90">
        <v>18</v>
      </c>
      <c r="AE90" s="91"/>
      <c r="AF90" s="233" t="s">
        <v>2567</v>
      </c>
      <c r="AG90" s="91"/>
      <c r="AK90" s="92"/>
      <c r="AL90" s="93"/>
    </row>
    <row r="91" spans="6:38" ht="12.75">
      <c r="F91" s="94"/>
      <c r="G91" s="95"/>
      <c r="H91" s="94"/>
      <c r="I91" s="94"/>
      <c r="J91" s="94"/>
      <c r="K91" s="94"/>
      <c r="L91" s="94"/>
      <c r="M91" s="94"/>
      <c r="N91" s="94"/>
      <c r="O91" s="94"/>
      <c r="P91" s="94"/>
      <c r="Q91" s="96"/>
      <c r="R91" s="94"/>
      <c r="S91" s="97"/>
      <c r="T91" s="94"/>
      <c r="U91" s="94"/>
      <c r="V91" s="96"/>
      <c r="AA91" s="94"/>
      <c r="AB91" s="94"/>
      <c r="AD91" s="90">
        <v>18.1</v>
      </c>
      <c r="AE91" s="91"/>
      <c r="AF91" s="233" t="s">
        <v>2569</v>
      </c>
      <c r="AG91" s="91"/>
      <c r="AK91" s="92"/>
      <c r="AL91" s="93"/>
    </row>
    <row r="92" spans="6:38" ht="12.75">
      <c r="F92" s="94"/>
      <c r="G92" s="95"/>
      <c r="H92" s="94"/>
      <c r="I92" s="94"/>
      <c r="J92" s="94"/>
      <c r="K92" s="94"/>
      <c r="L92" s="94"/>
      <c r="M92" s="94"/>
      <c r="N92" s="94"/>
      <c r="O92" s="94"/>
      <c r="P92" s="94"/>
      <c r="Q92" s="96"/>
      <c r="R92" s="94"/>
      <c r="S92" s="97"/>
      <c r="T92" s="94"/>
      <c r="U92" s="94"/>
      <c r="V92" s="96"/>
      <c r="AA92" s="94"/>
      <c r="AB92" s="94"/>
      <c r="AD92" s="90">
        <v>18.2</v>
      </c>
      <c r="AE92" s="91"/>
      <c r="AF92" s="91">
        <v>0</v>
      </c>
      <c r="AG92" s="91"/>
      <c r="AK92" s="92"/>
      <c r="AL92" s="93"/>
    </row>
    <row r="93" spans="6:38" ht="12.75">
      <c r="F93" s="94"/>
      <c r="G93" s="95"/>
      <c r="H93" s="94"/>
      <c r="I93" s="94"/>
      <c r="J93" s="94"/>
      <c r="K93" s="94"/>
      <c r="L93" s="94"/>
      <c r="M93" s="94"/>
      <c r="N93" s="94"/>
      <c r="O93" s="94"/>
      <c r="P93" s="94"/>
      <c r="Q93" s="96"/>
      <c r="R93" s="94"/>
      <c r="S93" s="97"/>
      <c r="T93" s="94"/>
      <c r="U93" s="94"/>
      <c r="V93" s="96"/>
      <c r="AA93" s="94"/>
      <c r="AB93" s="94"/>
      <c r="AD93" s="90">
        <v>18.3</v>
      </c>
      <c r="AE93" s="91"/>
      <c r="AF93" s="91">
        <v>1</v>
      </c>
      <c r="AG93" s="91"/>
      <c r="AK93" s="92"/>
      <c r="AL93" s="93"/>
    </row>
    <row r="94" spans="6:38" ht="12.75">
      <c r="F94" s="94"/>
      <c r="G94" s="95"/>
      <c r="H94" s="94"/>
      <c r="I94" s="94"/>
      <c r="J94" s="94"/>
      <c r="K94" s="94"/>
      <c r="L94" s="94"/>
      <c r="M94" s="94"/>
      <c r="N94" s="94"/>
      <c r="O94" s="94"/>
      <c r="P94" s="94"/>
      <c r="Q94" s="96"/>
      <c r="R94" s="94"/>
      <c r="S94" s="97"/>
      <c r="T94" s="94"/>
      <c r="U94" s="94"/>
      <c r="V94" s="96"/>
      <c r="AA94" s="94"/>
      <c r="AB94" s="94"/>
      <c r="AD94" s="90">
        <v>18.4</v>
      </c>
      <c r="AE94" s="91"/>
      <c r="AF94" s="91">
        <v>2</v>
      </c>
      <c r="AG94" s="91"/>
      <c r="AK94" s="92"/>
      <c r="AL94" s="93"/>
    </row>
    <row r="95" spans="6:38" ht="12.75">
      <c r="F95" s="94"/>
      <c r="G95" s="95"/>
      <c r="H95" s="94"/>
      <c r="I95" s="94"/>
      <c r="J95" s="94"/>
      <c r="K95" s="94"/>
      <c r="L95" s="94"/>
      <c r="M95" s="94"/>
      <c r="N95" s="94"/>
      <c r="O95" s="94"/>
      <c r="P95" s="94"/>
      <c r="Q95" s="96"/>
      <c r="R95" s="94"/>
      <c r="S95" s="97"/>
      <c r="T95" s="94"/>
      <c r="U95" s="94"/>
      <c r="V95" s="96"/>
      <c r="AA95" s="94"/>
      <c r="AB95" s="94"/>
      <c r="AD95" s="90">
        <v>18.5</v>
      </c>
      <c r="AE95" s="91"/>
      <c r="AF95" s="91">
        <v>3</v>
      </c>
      <c r="AG95" s="91"/>
      <c r="AK95" s="92"/>
      <c r="AL95" s="93"/>
    </row>
    <row r="96" spans="6:38" ht="12.75">
      <c r="F96" s="94"/>
      <c r="G96" s="95"/>
      <c r="H96" s="94"/>
      <c r="I96" s="94"/>
      <c r="J96" s="94"/>
      <c r="K96" s="94"/>
      <c r="L96" s="94"/>
      <c r="M96" s="94"/>
      <c r="N96" s="94"/>
      <c r="O96" s="94"/>
      <c r="P96" s="94"/>
      <c r="Q96" s="96"/>
      <c r="R96" s="94"/>
      <c r="S96" s="97"/>
      <c r="T96" s="94"/>
      <c r="U96" s="94"/>
      <c r="V96" s="96"/>
      <c r="AA96" s="94"/>
      <c r="AB96" s="94"/>
      <c r="AD96" s="90">
        <v>18.6</v>
      </c>
      <c r="AE96" s="91"/>
      <c r="AF96" s="91">
        <v>4</v>
      </c>
      <c r="AG96" s="91"/>
      <c r="AK96" s="92"/>
      <c r="AL96" s="93"/>
    </row>
    <row r="97" spans="6:38" ht="15">
      <c r="F97" s="94"/>
      <c r="G97" s="95"/>
      <c r="H97" s="94"/>
      <c r="I97" s="94"/>
      <c r="J97" s="94"/>
      <c r="K97" s="94"/>
      <c r="L97" s="94"/>
      <c r="M97" s="94"/>
      <c r="N97" s="94"/>
      <c r="O97" s="94"/>
      <c r="P97" s="94"/>
      <c r="Q97" s="96"/>
      <c r="R97" s="94"/>
      <c r="S97" s="97"/>
      <c r="T97" s="94"/>
      <c r="U97" s="94"/>
      <c r="V97" s="96"/>
      <c r="AA97" s="94"/>
      <c r="AB97" s="94"/>
      <c r="AD97" s="90">
        <v>18.7</v>
      </c>
      <c r="AE97" s="99"/>
      <c r="AF97" s="99"/>
      <c r="AG97" s="99"/>
      <c r="AK97" s="92"/>
      <c r="AL97" s="93"/>
    </row>
    <row r="98" spans="6:38" ht="15">
      <c r="F98" s="94"/>
      <c r="G98" s="95"/>
      <c r="H98" s="94"/>
      <c r="I98" s="94"/>
      <c r="J98" s="94"/>
      <c r="K98" s="94"/>
      <c r="L98" s="94"/>
      <c r="M98" s="94"/>
      <c r="N98" s="94"/>
      <c r="O98" s="94"/>
      <c r="P98" s="94"/>
      <c r="Q98" s="96"/>
      <c r="R98" s="94"/>
      <c r="S98" s="97"/>
      <c r="T98" s="94"/>
      <c r="U98" s="94"/>
      <c r="V98" s="96"/>
      <c r="AA98" s="94"/>
      <c r="AB98" s="94"/>
      <c r="AD98" s="90">
        <v>18.8</v>
      </c>
      <c r="AE98" s="99"/>
      <c r="AF98" s="99"/>
      <c r="AG98" s="99"/>
      <c r="AK98" s="92"/>
      <c r="AL98" s="93"/>
    </row>
    <row r="99" spans="6:38" ht="15">
      <c r="F99" s="94"/>
      <c r="G99" s="95"/>
      <c r="H99" s="94"/>
      <c r="I99" s="94"/>
      <c r="J99" s="94"/>
      <c r="K99" s="94"/>
      <c r="L99" s="94"/>
      <c r="M99" s="94"/>
      <c r="N99" s="94"/>
      <c r="O99" s="94"/>
      <c r="P99" s="94"/>
      <c r="Q99" s="96"/>
      <c r="R99" s="94"/>
      <c r="S99" s="97"/>
      <c r="T99" s="94"/>
      <c r="U99" s="94"/>
      <c r="V99" s="96"/>
      <c r="AA99" s="94"/>
      <c r="AB99" s="94"/>
      <c r="AD99" s="90">
        <v>18.9</v>
      </c>
      <c r="AE99" s="99"/>
      <c r="AF99" s="99"/>
      <c r="AG99" s="99"/>
      <c r="AK99" s="92"/>
      <c r="AL99" s="93"/>
    </row>
    <row r="100" spans="6:38" ht="15">
      <c r="F100" s="94"/>
      <c r="G100" s="95"/>
      <c r="H100" s="94"/>
      <c r="I100" s="94"/>
      <c r="J100" s="94"/>
      <c r="K100" s="94"/>
      <c r="L100" s="94"/>
      <c r="M100" s="94"/>
      <c r="N100" s="94"/>
      <c r="O100" s="94"/>
      <c r="P100" s="94"/>
      <c r="Q100" s="96"/>
      <c r="R100" s="94"/>
      <c r="S100" s="97"/>
      <c r="T100" s="94"/>
      <c r="U100" s="94"/>
      <c r="V100" s="96"/>
      <c r="AA100" s="94"/>
      <c r="AB100" s="94"/>
      <c r="AD100" s="90">
        <v>19</v>
      </c>
      <c r="AE100" s="99"/>
      <c r="AF100" s="99"/>
      <c r="AG100" s="99"/>
      <c r="AK100" s="92"/>
      <c r="AL100" s="93"/>
    </row>
    <row r="101" spans="6:38" ht="15">
      <c r="F101" s="94"/>
      <c r="G101" s="95"/>
      <c r="H101" s="94"/>
      <c r="I101" s="94"/>
      <c r="J101" s="94"/>
      <c r="K101" s="94"/>
      <c r="L101" s="94"/>
      <c r="M101" s="94"/>
      <c r="N101" s="94"/>
      <c r="O101" s="94"/>
      <c r="P101" s="94"/>
      <c r="Q101" s="96"/>
      <c r="R101" s="94"/>
      <c r="S101" s="97"/>
      <c r="T101" s="94"/>
      <c r="U101" s="94"/>
      <c r="V101" s="96"/>
      <c r="AA101" s="94"/>
      <c r="AB101" s="94"/>
      <c r="AD101" s="90">
        <v>19.1</v>
      </c>
      <c r="AE101" s="99"/>
      <c r="AF101" s="99"/>
      <c r="AG101" s="99"/>
      <c r="AK101" s="92"/>
      <c r="AL101" s="93"/>
    </row>
    <row r="102" spans="6:38" ht="15">
      <c r="F102" s="94"/>
      <c r="G102" s="95"/>
      <c r="H102" s="94"/>
      <c r="I102" s="94"/>
      <c r="J102" s="94"/>
      <c r="K102" s="94"/>
      <c r="L102" s="94"/>
      <c r="M102" s="94"/>
      <c r="N102" s="94"/>
      <c r="O102" s="94"/>
      <c r="P102" s="94"/>
      <c r="Q102" s="96"/>
      <c r="R102" s="94"/>
      <c r="S102" s="97"/>
      <c r="T102" s="94"/>
      <c r="U102" s="94"/>
      <c r="V102" s="96"/>
      <c r="AA102" s="94"/>
      <c r="AB102" s="94"/>
      <c r="AD102" s="90">
        <v>19.2</v>
      </c>
      <c r="AE102" s="99"/>
      <c r="AF102" s="99"/>
      <c r="AG102" s="99"/>
      <c r="AK102" s="92"/>
      <c r="AL102" s="93"/>
    </row>
    <row r="103" spans="6:38" ht="15">
      <c r="F103" s="94"/>
      <c r="G103" s="95"/>
      <c r="H103" s="94"/>
      <c r="I103" s="94"/>
      <c r="J103" s="94"/>
      <c r="K103" s="94"/>
      <c r="L103" s="94"/>
      <c r="M103" s="94"/>
      <c r="N103" s="94"/>
      <c r="O103" s="94"/>
      <c r="P103" s="94"/>
      <c r="Q103" s="96"/>
      <c r="R103" s="94"/>
      <c r="S103" s="97"/>
      <c r="T103" s="94"/>
      <c r="U103" s="94"/>
      <c r="V103" s="96"/>
      <c r="AA103" s="94"/>
      <c r="AB103" s="94"/>
      <c r="AD103" s="90">
        <v>19.3</v>
      </c>
      <c r="AE103" s="99"/>
      <c r="AF103" s="99"/>
      <c r="AG103" s="99"/>
      <c r="AK103" s="92"/>
      <c r="AL103" s="93"/>
    </row>
    <row r="104" spans="6:38" ht="15">
      <c r="F104" s="94"/>
      <c r="G104" s="95"/>
      <c r="H104" s="94"/>
      <c r="I104" s="94"/>
      <c r="J104" s="94"/>
      <c r="K104" s="94"/>
      <c r="L104" s="94"/>
      <c r="M104" s="94"/>
      <c r="N104" s="94"/>
      <c r="O104" s="94"/>
      <c r="P104" s="94"/>
      <c r="Q104" s="96"/>
      <c r="R104" s="94"/>
      <c r="S104" s="97"/>
      <c r="T104" s="94"/>
      <c r="U104" s="94"/>
      <c r="V104" s="96"/>
      <c r="AA104" s="94"/>
      <c r="AB104" s="94"/>
      <c r="AD104" s="90">
        <v>19.4</v>
      </c>
      <c r="AE104" s="99"/>
      <c r="AF104" s="99"/>
      <c r="AG104" s="99"/>
      <c r="AK104" s="92"/>
      <c r="AL104" s="93"/>
    </row>
    <row r="105" spans="6:38" ht="15">
      <c r="F105" s="94"/>
      <c r="G105" s="95"/>
      <c r="H105" s="94"/>
      <c r="I105" s="94"/>
      <c r="J105" s="94"/>
      <c r="K105" s="94"/>
      <c r="L105" s="94"/>
      <c r="M105" s="94"/>
      <c r="N105" s="94"/>
      <c r="O105" s="94"/>
      <c r="P105" s="94"/>
      <c r="Q105" s="96"/>
      <c r="R105" s="94"/>
      <c r="S105" s="97"/>
      <c r="T105" s="94"/>
      <c r="U105" s="94"/>
      <c r="V105" s="96"/>
      <c r="AA105" s="94"/>
      <c r="AB105" s="94"/>
      <c r="AD105" s="90">
        <v>19.5</v>
      </c>
      <c r="AE105" s="99"/>
      <c r="AF105" s="99"/>
      <c r="AG105" s="99"/>
      <c r="AK105" s="92"/>
      <c r="AL105" s="93"/>
    </row>
    <row r="106" spans="6:38" ht="15">
      <c r="F106" s="94"/>
      <c r="G106" s="95"/>
      <c r="H106" s="94"/>
      <c r="I106" s="94"/>
      <c r="J106" s="94"/>
      <c r="K106" s="94"/>
      <c r="L106" s="94"/>
      <c r="M106" s="94"/>
      <c r="N106" s="94"/>
      <c r="O106" s="94"/>
      <c r="P106" s="94"/>
      <c r="Q106" s="96"/>
      <c r="R106" s="94"/>
      <c r="S106" s="97"/>
      <c r="T106" s="94"/>
      <c r="U106" s="94"/>
      <c r="V106" s="96"/>
      <c r="AA106" s="94"/>
      <c r="AB106" s="94"/>
      <c r="AD106" s="90">
        <v>19.6</v>
      </c>
      <c r="AE106" s="99"/>
      <c r="AF106" s="99"/>
      <c r="AG106" s="99"/>
      <c r="AK106" s="92"/>
      <c r="AL106" s="93"/>
    </row>
    <row r="107" spans="6:38" ht="12.75">
      <c r="F107" s="94"/>
      <c r="G107" s="95"/>
      <c r="H107" s="94"/>
      <c r="I107" s="94"/>
      <c r="J107" s="94"/>
      <c r="K107" s="94"/>
      <c r="L107" s="94"/>
      <c r="M107" s="94"/>
      <c r="N107" s="94"/>
      <c r="O107" s="94"/>
      <c r="P107" s="94"/>
      <c r="Q107" s="96"/>
      <c r="R107" s="94"/>
      <c r="S107" s="97"/>
      <c r="T107" s="94"/>
      <c r="U107" s="94"/>
      <c r="V107" s="96"/>
      <c r="AA107" s="94"/>
      <c r="AB107" s="94"/>
      <c r="AD107" s="90">
        <v>19.7</v>
      </c>
      <c r="AK107" s="92"/>
      <c r="AL107" s="93"/>
    </row>
    <row r="108" spans="6:38" ht="12.75">
      <c r="F108" s="94"/>
      <c r="G108" s="95"/>
      <c r="H108" s="94"/>
      <c r="I108" s="94"/>
      <c r="J108" s="94"/>
      <c r="K108" s="94"/>
      <c r="L108" s="94"/>
      <c r="M108" s="94"/>
      <c r="N108" s="94"/>
      <c r="O108" s="94"/>
      <c r="P108" s="94"/>
      <c r="Q108" s="96"/>
      <c r="R108" s="94"/>
      <c r="S108" s="97"/>
      <c r="T108" s="94"/>
      <c r="U108" s="94"/>
      <c r="V108" s="96"/>
      <c r="AA108" s="94"/>
      <c r="AB108" s="94"/>
      <c r="AD108" s="90">
        <v>19.8</v>
      </c>
      <c r="AK108" s="92"/>
      <c r="AL108" s="93"/>
    </row>
    <row r="109" spans="6:38" ht="12.75">
      <c r="F109" s="94"/>
      <c r="G109" s="95"/>
      <c r="H109" s="94"/>
      <c r="I109" s="94"/>
      <c r="J109" s="94"/>
      <c r="K109" s="94"/>
      <c r="L109" s="94"/>
      <c r="M109" s="94"/>
      <c r="N109" s="94"/>
      <c r="O109" s="94"/>
      <c r="P109" s="94"/>
      <c r="Q109" s="96"/>
      <c r="R109" s="94"/>
      <c r="S109" s="97"/>
      <c r="T109" s="94"/>
      <c r="U109" s="94"/>
      <c r="V109" s="96"/>
      <c r="AA109" s="94"/>
      <c r="AB109" s="94"/>
      <c r="AD109" s="90">
        <v>19.9</v>
      </c>
      <c r="AK109" s="92"/>
      <c r="AL109" s="93"/>
    </row>
    <row r="110" spans="6:38" ht="12.75">
      <c r="F110" s="94"/>
      <c r="G110" s="95"/>
      <c r="H110" s="94"/>
      <c r="I110" s="94"/>
      <c r="J110" s="94"/>
      <c r="K110" s="94"/>
      <c r="L110" s="94"/>
      <c r="M110" s="94"/>
      <c r="N110" s="94"/>
      <c r="O110" s="94"/>
      <c r="P110" s="94"/>
      <c r="Q110" s="96"/>
      <c r="R110" s="94"/>
      <c r="S110" s="97"/>
      <c r="T110" s="94"/>
      <c r="U110" s="94"/>
      <c r="V110" s="96"/>
      <c r="AA110" s="94"/>
      <c r="AB110" s="94"/>
      <c r="AD110" s="90">
        <v>20</v>
      </c>
      <c r="AK110" s="92"/>
      <c r="AL110" s="93"/>
    </row>
    <row r="111" spans="6:38" ht="12.75">
      <c r="F111" s="94"/>
      <c r="G111" s="95"/>
      <c r="H111" s="94"/>
      <c r="I111" s="94"/>
      <c r="J111" s="94"/>
      <c r="K111" s="94"/>
      <c r="L111" s="94"/>
      <c r="M111" s="94"/>
      <c r="N111" s="94"/>
      <c r="O111" s="94"/>
      <c r="P111" s="94"/>
      <c r="Q111" s="96"/>
      <c r="R111" s="94"/>
      <c r="S111" s="97"/>
      <c r="T111" s="94"/>
      <c r="U111" s="94"/>
      <c r="V111" s="96"/>
      <c r="AA111" s="94"/>
      <c r="AB111" s="94"/>
      <c r="AD111" s="90">
        <v>20.1</v>
      </c>
      <c r="AK111" s="92"/>
      <c r="AL111" s="93"/>
    </row>
    <row r="112" spans="6:38" ht="12.75">
      <c r="F112" s="94"/>
      <c r="G112" s="95"/>
      <c r="H112" s="94"/>
      <c r="I112" s="94"/>
      <c r="J112" s="94"/>
      <c r="K112" s="94"/>
      <c r="L112" s="94"/>
      <c r="M112" s="94"/>
      <c r="N112" s="94"/>
      <c r="O112" s="94"/>
      <c r="P112" s="94"/>
      <c r="Q112" s="96"/>
      <c r="R112" s="94"/>
      <c r="S112" s="97"/>
      <c r="T112" s="94"/>
      <c r="U112" s="94"/>
      <c r="V112" s="96"/>
      <c r="AA112" s="94"/>
      <c r="AB112" s="94"/>
      <c r="AD112" s="90">
        <v>20.2</v>
      </c>
      <c r="AK112" s="92"/>
      <c r="AL112" s="93"/>
    </row>
    <row r="113" spans="6:38" ht="12.75">
      <c r="F113" s="94"/>
      <c r="G113" s="95"/>
      <c r="H113" s="94"/>
      <c r="I113" s="94"/>
      <c r="J113" s="94"/>
      <c r="K113" s="94"/>
      <c r="L113" s="94"/>
      <c r="M113" s="94"/>
      <c r="N113" s="94"/>
      <c r="O113" s="94"/>
      <c r="P113" s="94"/>
      <c r="Q113" s="96"/>
      <c r="R113" s="94"/>
      <c r="S113" s="97"/>
      <c r="T113" s="94"/>
      <c r="U113" s="94"/>
      <c r="V113" s="96"/>
      <c r="AA113" s="94"/>
      <c r="AB113" s="94"/>
      <c r="AD113" s="90">
        <v>20.3</v>
      </c>
      <c r="AK113" s="92"/>
      <c r="AL113" s="93"/>
    </row>
    <row r="114" spans="6:38" ht="12.75">
      <c r="F114" s="94"/>
      <c r="G114" s="95"/>
      <c r="H114" s="94"/>
      <c r="I114" s="94"/>
      <c r="J114" s="94"/>
      <c r="K114" s="94"/>
      <c r="L114" s="94"/>
      <c r="M114" s="94"/>
      <c r="N114" s="94"/>
      <c r="O114" s="94"/>
      <c r="P114" s="94"/>
      <c r="Q114" s="96"/>
      <c r="R114" s="94"/>
      <c r="S114" s="97"/>
      <c r="T114" s="94"/>
      <c r="U114" s="94"/>
      <c r="V114" s="96"/>
      <c r="AA114" s="94"/>
      <c r="AB114" s="94"/>
      <c r="AD114" s="90">
        <v>20.4</v>
      </c>
      <c r="AK114" s="92"/>
      <c r="AL114" s="93"/>
    </row>
    <row r="115" spans="6:38" ht="12.75">
      <c r="F115" s="94"/>
      <c r="G115" s="95"/>
      <c r="H115" s="94"/>
      <c r="I115" s="94"/>
      <c r="J115" s="94"/>
      <c r="K115" s="94"/>
      <c r="L115" s="94"/>
      <c r="M115" s="94"/>
      <c r="N115" s="94"/>
      <c r="O115" s="94"/>
      <c r="P115" s="94"/>
      <c r="Q115" s="96"/>
      <c r="R115" s="94"/>
      <c r="S115" s="97"/>
      <c r="T115" s="94"/>
      <c r="U115" s="94"/>
      <c r="V115" s="96"/>
      <c r="AA115" s="94"/>
      <c r="AB115" s="94"/>
      <c r="AD115" s="90">
        <v>20.5</v>
      </c>
      <c r="AK115" s="92"/>
      <c r="AL115" s="93"/>
    </row>
    <row r="116" spans="6:38" ht="12.75">
      <c r="F116" s="94"/>
      <c r="G116" s="95"/>
      <c r="H116" s="94"/>
      <c r="I116" s="94"/>
      <c r="J116" s="94"/>
      <c r="K116" s="94"/>
      <c r="L116" s="94"/>
      <c r="M116" s="94"/>
      <c r="N116" s="94"/>
      <c r="O116" s="94"/>
      <c r="P116" s="94"/>
      <c r="Q116" s="96"/>
      <c r="R116" s="94"/>
      <c r="S116" s="97"/>
      <c r="T116" s="94"/>
      <c r="U116" s="94"/>
      <c r="V116" s="96"/>
      <c r="AA116" s="94"/>
      <c r="AB116" s="94"/>
      <c r="AD116" s="90">
        <v>20.6</v>
      </c>
      <c r="AK116" s="92"/>
      <c r="AL116" s="93"/>
    </row>
    <row r="117" spans="6:38" ht="12.75">
      <c r="F117" s="94"/>
      <c r="G117" s="95"/>
      <c r="H117" s="94"/>
      <c r="I117" s="94"/>
      <c r="J117" s="94"/>
      <c r="K117" s="94"/>
      <c r="L117" s="94"/>
      <c r="M117" s="94"/>
      <c r="N117" s="94"/>
      <c r="O117" s="94"/>
      <c r="P117" s="94"/>
      <c r="Q117" s="96"/>
      <c r="R117" s="94"/>
      <c r="S117" s="97"/>
      <c r="T117" s="94"/>
      <c r="U117" s="94"/>
      <c r="V117" s="96"/>
      <c r="AA117" s="94"/>
      <c r="AB117" s="94"/>
      <c r="AD117" s="90">
        <v>20.7</v>
      </c>
      <c r="AK117" s="92"/>
      <c r="AL117" s="93"/>
    </row>
    <row r="118" spans="6:38" ht="12.75">
      <c r="F118" s="94"/>
      <c r="G118" s="95"/>
      <c r="H118" s="94"/>
      <c r="I118" s="94"/>
      <c r="J118" s="94"/>
      <c r="K118" s="94"/>
      <c r="L118" s="94"/>
      <c r="M118" s="94"/>
      <c r="N118" s="94"/>
      <c r="O118" s="94"/>
      <c r="P118" s="94"/>
      <c r="Q118" s="96"/>
      <c r="R118" s="94"/>
      <c r="S118" s="97"/>
      <c r="T118" s="94"/>
      <c r="U118" s="94"/>
      <c r="V118" s="96"/>
      <c r="AA118" s="94"/>
      <c r="AB118" s="94"/>
      <c r="AD118" s="90">
        <v>20.8</v>
      </c>
      <c r="AK118" s="92"/>
      <c r="AL118" s="93"/>
    </row>
    <row r="119" spans="6:38" ht="12.75">
      <c r="F119" s="94"/>
      <c r="G119" s="95"/>
      <c r="H119" s="94"/>
      <c r="I119" s="94"/>
      <c r="J119" s="94"/>
      <c r="K119" s="94"/>
      <c r="L119" s="94"/>
      <c r="M119" s="94"/>
      <c r="N119" s="94"/>
      <c r="O119" s="94"/>
      <c r="P119" s="94"/>
      <c r="Q119" s="96"/>
      <c r="R119" s="94"/>
      <c r="S119" s="97"/>
      <c r="T119" s="94"/>
      <c r="U119" s="94"/>
      <c r="V119" s="96"/>
      <c r="AA119" s="94"/>
      <c r="AB119" s="94"/>
      <c r="AD119" s="90">
        <v>20.9</v>
      </c>
      <c r="AK119" s="92"/>
      <c r="AL119" s="93"/>
    </row>
    <row r="120" spans="6:38" ht="12.75">
      <c r="F120" s="94"/>
      <c r="G120" s="95"/>
      <c r="H120" s="94"/>
      <c r="I120" s="94"/>
      <c r="J120" s="94"/>
      <c r="K120" s="94"/>
      <c r="L120" s="94"/>
      <c r="M120" s="94"/>
      <c r="N120" s="94"/>
      <c r="O120" s="94"/>
      <c r="P120" s="94"/>
      <c r="Q120" s="96"/>
      <c r="R120" s="94"/>
      <c r="S120" s="97"/>
      <c r="T120" s="94"/>
      <c r="U120" s="94"/>
      <c r="V120" s="96"/>
      <c r="AA120" s="94"/>
      <c r="AB120" s="94"/>
      <c r="AD120" s="90">
        <v>21</v>
      </c>
      <c r="AK120" s="92"/>
      <c r="AL120" s="93"/>
    </row>
    <row r="121" spans="6:38" ht="12.75">
      <c r="F121" s="94"/>
      <c r="G121" s="95"/>
      <c r="H121" s="94"/>
      <c r="I121" s="94"/>
      <c r="J121" s="94"/>
      <c r="K121" s="94"/>
      <c r="L121" s="94"/>
      <c r="M121" s="94"/>
      <c r="N121" s="94"/>
      <c r="O121" s="94"/>
      <c r="P121" s="94"/>
      <c r="Q121" s="96"/>
      <c r="R121" s="94"/>
      <c r="S121" s="97"/>
      <c r="T121" s="94"/>
      <c r="U121" s="94"/>
      <c r="V121" s="96"/>
      <c r="AA121" s="94"/>
      <c r="AB121" s="94"/>
      <c r="AD121" s="90">
        <v>21.1</v>
      </c>
      <c r="AK121" s="92"/>
      <c r="AL121" s="93"/>
    </row>
    <row r="122" spans="6:38" ht="12.75">
      <c r="F122" s="94"/>
      <c r="G122" s="95"/>
      <c r="H122" s="94"/>
      <c r="I122" s="94"/>
      <c r="J122" s="94"/>
      <c r="K122" s="94"/>
      <c r="L122" s="94"/>
      <c r="M122" s="94"/>
      <c r="N122" s="94"/>
      <c r="O122" s="94"/>
      <c r="P122" s="94"/>
      <c r="Q122" s="96"/>
      <c r="R122" s="94"/>
      <c r="S122" s="97"/>
      <c r="T122" s="94"/>
      <c r="U122" s="94"/>
      <c r="V122" s="96"/>
      <c r="AA122" s="94"/>
      <c r="AB122" s="94"/>
      <c r="AD122" s="90">
        <v>21.2</v>
      </c>
      <c r="AK122" s="92"/>
      <c r="AL122" s="93"/>
    </row>
    <row r="123" spans="6:38" ht="12.75">
      <c r="F123" s="94"/>
      <c r="G123" s="95"/>
      <c r="H123" s="94"/>
      <c r="I123" s="94"/>
      <c r="J123" s="94"/>
      <c r="K123" s="94"/>
      <c r="L123" s="94"/>
      <c r="M123" s="94"/>
      <c r="N123" s="94"/>
      <c r="O123" s="94"/>
      <c r="P123" s="94"/>
      <c r="Q123" s="96"/>
      <c r="R123" s="94"/>
      <c r="S123" s="97"/>
      <c r="T123" s="94"/>
      <c r="U123" s="94"/>
      <c r="V123" s="96"/>
      <c r="AA123" s="94"/>
      <c r="AB123" s="94"/>
      <c r="AD123" s="90">
        <v>21.3</v>
      </c>
      <c r="AK123" s="92"/>
      <c r="AL123" s="93"/>
    </row>
    <row r="124" spans="6:38" ht="12.75">
      <c r="F124" s="94"/>
      <c r="G124" s="95"/>
      <c r="H124" s="94"/>
      <c r="I124" s="94"/>
      <c r="J124" s="94"/>
      <c r="K124" s="94"/>
      <c r="L124" s="94"/>
      <c r="M124" s="94"/>
      <c r="N124" s="94"/>
      <c r="O124" s="94"/>
      <c r="P124" s="94"/>
      <c r="Q124" s="96"/>
      <c r="R124" s="94"/>
      <c r="S124" s="97"/>
      <c r="T124" s="94"/>
      <c r="U124" s="94"/>
      <c r="V124" s="96"/>
      <c r="AA124" s="94"/>
      <c r="AB124" s="94"/>
      <c r="AD124" s="90">
        <v>21.4</v>
      </c>
      <c r="AK124" s="92"/>
      <c r="AL124" s="93"/>
    </row>
    <row r="125" spans="6:38" ht="12.75">
      <c r="F125" s="94"/>
      <c r="G125" s="95"/>
      <c r="H125" s="94"/>
      <c r="I125" s="94"/>
      <c r="J125" s="94"/>
      <c r="K125" s="94"/>
      <c r="L125" s="94"/>
      <c r="M125" s="94"/>
      <c r="N125" s="94"/>
      <c r="O125" s="94"/>
      <c r="P125" s="94"/>
      <c r="Q125" s="96"/>
      <c r="R125" s="94"/>
      <c r="S125" s="97"/>
      <c r="T125" s="94"/>
      <c r="U125" s="94"/>
      <c r="V125" s="96"/>
      <c r="AA125" s="94"/>
      <c r="AB125" s="94"/>
      <c r="AD125" s="90">
        <v>21.5</v>
      </c>
      <c r="AK125" s="92"/>
      <c r="AL125" s="93"/>
    </row>
    <row r="126" spans="6:38" ht="12.75">
      <c r="F126" s="94"/>
      <c r="G126" s="95"/>
      <c r="H126" s="94"/>
      <c r="I126" s="94"/>
      <c r="J126" s="94"/>
      <c r="K126" s="94"/>
      <c r="L126" s="94"/>
      <c r="M126" s="94"/>
      <c r="N126" s="94"/>
      <c r="O126" s="94"/>
      <c r="P126" s="94"/>
      <c r="Q126" s="96"/>
      <c r="R126" s="94"/>
      <c r="S126" s="97"/>
      <c r="T126" s="94"/>
      <c r="U126" s="94"/>
      <c r="V126" s="96"/>
      <c r="AA126" s="94"/>
      <c r="AB126" s="94"/>
      <c r="AD126" s="90">
        <v>21.6</v>
      </c>
      <c r="AK126" s="92"/>
      <c r="AL126" s="93"/>
    </row>
    <row r="127" spans="6:38" ht="12.75">
      <c r="F127" s="94"/>
      <c r="G127" s="95"/>
      <c r="H127" s="94"/>
      <c r="I127" s="94"/>
      <c r="J127" s="94"/>
      <c r="K127" s="94"/>
      <c r="L127" s="94"/>
      <c r="M127" s="94"/>
      <c r="N127" s="94"/>
      <c r="O127" s="94"/>
      <c r="P127" s="94"/>
      <c r="Q127" s="96"/>
      <c r="R127" s="94"/>
      <c r="S127" s="97"/>
      <c r="T127" s="94"/>
      <c r="U127" s="94"/>
      <c r="V127" s="96"/>
      <c r="AA127" s="94"/>
      <c r="AB127" s="94"/>
      <c r="AD127" s="90">
        <v>21.7</v>
      </c>
      <c r="AK127" s="92"/>
      <c r="AL127" s="93"/>
    </row>
    <row r="128" spans="6:38" ht="12.75">
      <c r="F128" s="94"/>
      <c r="G128" s="95"/>
      <c r="H128" s="94"/>
      <c r="I128" s="94"/>
      <c r="J128" s="94"/>
      <c r="K128" s="94"/>
      <c r="L128" s="94"/>
      <c r="M128" s="94"/>
      <c r="N128" s="94"/>
      <c r="O128" s="94"/>
      <c r="P128" s="94"/>
      <c r="Q128" s="96"/>
      <c r="R128" s="94"/>
      <c r="S128" s="97"/>
      <c r="T128" s="94"/>
      <c r="U128" s="94"/>
      <c r="V128" s="96"/>
      <c r="AA128" s="94"/>
      <c r="AB128" s="94"/>
      <c r="AD128" s="90">
        <v>21.8</v>
      </c>
      <c r="AK128" s="92"/>
      <c r="AL128" s="93"/>
    </row>
    <row r="129" spans="6:38" ht="12.75">
      <c r="F129" s="94"/>
      <c r="G129" s="95"/>
      <c r="H129" s="94"/>
      <c r="I129" s="94"/>
      <c r="J129" s="94"/>
      <c r="K129" s="94"/>
      <c r="L129" s="94"/>
      <c r="M129" s="94"/>
      <c r="N129" s="94"/>
      <c r="O129" s="94"/>
      <c r="P129" s="94"/>
      <c r="Q129" s="96"/>
      <c r="R129" s="94"/>
      <c r="S129" s="97"/>
      <c r="T129" s="94"/>
      <c r="U129" s="94"/>
      <c r="V129" s="96"/>
      <c r="AA129" s="94"/>
      <c r="AB129" s="94"/>
      <c r="AD129" s="90">
        <v>21.9</v>
      </c>
      <c r="AK129" s="92"/>
      <c r="AL129" s="93"/>
    </row>
    <row r="130" spans="6:38" ht="12.75">
      <c r="F130" s="94"/>
      <c r="G130" s="95"/>
      <c r="H130" s="94"/>
      <c r="I130" s="94"/>
      <c r="J130" s="94"/>
      <c r="K130" s="94"/>
      <c r="L130" s="94"/>
      <c r="M130" s="94"/>
      <c r="N130" s="94"/>
      <c r="O130" s="94"/>
      <c r="P130" s="94"/>
      <c r="Q130" s="96"/>
      <c r="R130" s="94"/>
      <c r="S130" s="97"/>
      <c r="T130" s="94"/>
      <c r="U130" s="94"/>
      <c r="V130" s="96"/>
      <c r="AA130" s="94"/>
      <c r="AB130" s="94"/>
      <c r="AD130" s="90">
        <v>22</v>
      </c>
      <c r="AK130" s="92"/>
      <c r="AL130" s="93"/>
    </row>
    <row r="131" spans="6:38" ht="12.75">
      <c r="F131" s="94"/>
      <c r="G131" s="95"/>
      <c r="H131" s="94"/>
      <c r="I131" s="94"/>
      <c r="J131" s="94"/>
      <c r="K131" s="94"/>
      <c r="L131" s="94"/>
      <c r="M131" s="94"/>
      <c r="N131" s="94"/>
      <c r="O131" s="94"/>
      <c r="P131" s="94"/>
      <c r="Q131" s="96"/>
      <c r="R131" s="94"/>
      <c r="S131" s="97"/>
      <c r="T131" s="94"/>
      <c r="U131" s="94"/>
      <c r="V131" s="96"/>
      <c r="AA131" s="94"/>
      <c r="AB131" s="94"/>
      <c r="AD131" s="90">
        <v>22.1</v>
      </c>
      <c r="AK131" s="92"/>
      <c r="AL131" s="93"/>
    </row>
    <row r="132" spans="6:38" ht="12.75">
      <c r="F132" s="94"/>
      <c r="G132" s="95"/>
      <c r="H132" s="94"/>
      <c r="I132" s="94"/>
      <c r="J132" s="94"/>
      <c r="K132" s="94"/>
      <c r="L132" s="94"/>
      <c r="M132" s="94"/>
      <c r="N132" s="94"/>
      <c r="O132" s="94"/>
      <c r="P132" s="94"/>
      <c r="Q132" s="96"/>
      <c r="R132" s="94"/>
      <c r="S132" s="97"/>
      <c r="T132" s="94"/>
      <c r="U132" s="94"/>
      <c r="V132" s="96"/>
      <c r="AA132" s="94"/>
      <c r="AB132" s="94"/>
      <c r="AD132" s="90">
        <v>22.2</v>
      </c>
      <c r="AK132" s="92"/>
      <c r="AL132" s="93"/>
    </row>
    <row r="133" spans="6:38" ht="12.75">
      <c r="F133" s="94"/>
      <c r="G133" s="95"/>
      <c r="H133" s="94"/>
      <c r="I133" s="94"/>
      <c r="J133" s="94"/>
      <c r="K133" s="94"/>
      <c r="L133" s="94"/>
      <c r="M133" s="94"/>
      <c r="N133" s="94"/>
      <c r="O133" s="94"/>
      <c r="P133" s="94"/>
      <c r="Q133" s="96"/>
      <c r="R133" s="94"/>
      <c r="S133" s="97"/>
      <c r="T133" s="94"/>
      <c r="U133" s="94"/>
      <c r="V133" s="96"/>
      <c r="AA133" s="94"/>
      <c r="AB133" s="94"/>
      <c r="AD133" s="90">
        <v>22.3</v>
      </c>
      <c r="AK133" s="92"/>
      <c r="AL133" s="93"/>
    </row>
    <row r="134" spans="6:38" ht="12.75">
      <c r="F134" s="94"/>
      <c r="G134" s="95"/>
      <c r="H134" s="94"/>
      <c r="I134" s="94"/>
      <c r="J134" s="94"/>
      <c r="K134" s="94"/>
      <c r="L134" s="94"/>
      <c r="M134" s="94"/>
      <c r="N134" s="94"/>
      <c r="O134" s="94"/>
      <c r="P134" s="94"/>
      <c r="Q134" s="96"/>
      <c r="R134" s="94"/>
      <c r="S134" s="97"/>
      <c r="T134" s="94"/>
      <c r="U134" s="94"/>
      <c r="V134" s="96"/>
      <c r="AA134" s="94"/>
      <c r="AB134" s="94"/>
      <c r="AD134" s="90">
        <v>22.4</v>
      </c>
      <c r="AK134" s="92"/>
      <c r="AL134" s="93"/>
    </row>
    <row r="135" spans="6:38" ht="12.75">
      <c r="F135" s="94"/>
      <c r="G135" s="95"/>
      <c r="H135" s="94"/>
      <c r="I135" s="94"/>
      <c r="J135" s="94"/>
      <c r="K135" s="94"/>
      <c r="L135" s="94"/>
      <c r="M135" s="94"/>
      <c r="N135" s="94"/>
      <c r="O135" s="94"/>
      <c r="P135" s="94"/>
      <c r="Q135" s="96"/>
      <c r="R135" s="94"/>
      <c r="S135" s="97"/>
      <c r="T135" s="94"/>
      <c r="U135" s="94"/>
      <c r="V135" s="96"/>
      <c r="AA135" s="94"/>
      <c r="AB135" s="94"/>
      <c r="AD135" s="90">
        <v>22.5</v>
      </c>
      <c r="AK135" s="92"/>
      <c r="AL135" s="93"/>
    </row>
    <row r="136" spans="6:38" ht="12.75">
      <c r="F136" s="94"/>
      <c r="G136" s="95"/>
      <c r="H136" s="94"/>
      <c r="I136" s="94"/>
      <c r="J136" s="94"/>
      <c r="K136" s="94"/>
      <c r="L136" s="94"/>
      <c r="M136" s="94"/>
      <c r="N136" s="94"/>
      <c r="O136" s="94"/>
      <c r="P136" s="94"/>
      <c r="Q136" s="96"/>
      <c r="R136" s="94"/>
      <c r="S136" s="97"/>
      <c r="T136" s="94"/>
      <c r="U136" s="94"/>
      <c r="V136" s="96"/>
      <c r="AA136" s="94"/>
      <c r="AB136" s="94"/>
      <c r="AD136" s="90">
        <v>22.6</v>
      </c>
      <c r="AK136" s="92"/>
      <c r="AL136" s="93"/>
    </row>
    <row r="137" spans="6:38" ht="12.75">
      <c r="F137" s="94"/>
      <c r="G137" s="95"/>
      <c r="H137" s="94"/>
      <c r="I137" s="94"/>
      <c r="J137" s="94"/>
      <c r="K137" s="94"/>
      <c r="L137" s="94"/>
      <c r="M137" s="94"/>
      <c r="N137" s="94"/>
      <c r="O137" s="94"/>
      <c r="P137" s="94"/>
      <c r="Q137" s="96"/>
      <c r="R137" s="94"/>
      <c r="S137" s="97"/>
      <c r="T137" s="94"/>
      <c r="U137" s="94"/>
      <c r="V137" s="96"/>
      <c r="AA137" s="94"/>
      <c r="AB137" s="94"/>
      <c r="AD137" s="90">
        <v>22.7</v>
      </c>
      <c r="AK137" s="92"/>
      <c r="AL137" s="93"/>
    </row>
    <row r="138" spans="6:38" ht="12.75">
      <c r="F138" s="94"/>
      <c r="G138" s="95"/>
      <c r="H138" s="94"/>
      <c r="I138" s="94"/>
      <c r="J138" s="94"/>
      <c r="K138" s="94"/>
      <c r="L138" s="94"/>
      <c r="M138" s="94"/>
      <c r="N138" s="94"/>
      <c r="O138" s="94"/>
      <c r="P138" s="94"/>
      <c r="Q138" s="96"/>
      <c r="R138" s="94"/>
      <c r="S138" s="97"/>
      <c r="T138" s="94"/>
      <c r="U138" s="94"/>
      <c r="V138" s="96"/>
      <c r="AA138" s="94"/>
      <c r="AB138" s="94"/>
      <c r="AD138" s="90">
        <v>22.8</v>
      </c>
      <c r="AK138" s="92"/>
      <c r="AL138" s="93"/>
    </row>
    <row r="139" spans="6:38" ht="15">
      <c r="F139" s="94"/>
      <c r="G139" s="95"/>
      <c r="H139" s="94"/>
      <c r="I139" s="94"/>
      <c r="J139" s="94"/>
      <c r="K139" s="94"/>
      <c r="L139" s="94"/>
      <c r="M139" s="94"/>
      <c r="N139" s="94"/>
      <c r="O139" s="94"/>
      <c r="P139" s="94"/>
      <c r="Q139" s="96"/>
      <c r="R139" s="94"/>
      <c r="S139" s="97"/>
      <c r="T139" s="94"/>
      <c r="U139" s="94"/>
      <c r="V139" s="96"/>
      <c r="AA139" s="94"/>
      <c r="AB139" s="94"/>
      <c r="AD139" s="90">
        <v>22.9</v>
      </c>
      <c r="AE139" s="99"/>
      <c r="AK139" s="92"/>
      <c r="AL139" s="93"/>
    </row>
    <row r="140" spans="6:38" ht="15">
      <c r="F140" s="94"/>
      <c r="G140" s="95"/>
      <c r="H140" s="94"/>
      <c r="I140" s="94"/>
      <c r="J140" s="94"/>
      <c r="K140" s="94"/>
      <c r="L140" s="94"/>
      <c r="M140" s="94"/>
      <c r="N140" s="94"/>
      <c r="O140" s="94"/>
      <c r="P140" s="94"/>
      <c r="Q140" s="96"/>
      <c r="R140" s="94"/>
      <c r="S140" s="97"/>
      <c r="T140" s="94"/>
      <c r="U140" s="94"/>
      <c r="V140" s="96"/>
      <c r="AA140" s="94"/>
      <c r="AB140" s="94"/>
      <c r="AD140" s="90">
        <v>23</v>
      </c>
      <c r="AE140" s="99"/>
      <c r="AK140" s="92"/>
      <c r="AL140" s="93"/>
    </row>
    <row r="141" spans="6:38" ht="15">
      <c r="F141" s="94"/>
      <c r="G141" s="95"/>
      <c r="H141" s="94"/>
      <c r="I141" s="94"/>
      <c r="J141" s="94"/>
      <c r="K141" s="94"/>
      <c r="L141" s="94"/>
      <c r="M141" s="94"/>
      <c r="N141" s="94"/>
      <c r="O141" s="94"/>
      <c r="P141" s="94"/>
      <c r="Q141" s="96"/>
      <c r="R141" s="94"/>
      <c r="S141" s="97"/>
      <c r="T141" s="94"/>
      <c r="U141" s="94"/>
      <c r="V141" s="96"/>
      <c r="AA141" s="94"/>
      <c r="AB141" s="94"/>
      <c r="AD141" s="90">
        <v>23.1</v>
      </c>
      <c r="AE141" s="99"/>
      <c r="AK141" s="92"/>
      <c r="AL141" s="93"/>
    </row>
    <row r="142" spans="6:38" ht="15">
      <c r="F142" s="94"/>
      <c r="G142" s="95"/>
      <c r="H142" s="94"/>
      <c r="I142" s="94"/>
      <c r="J142" s="94"/>
      <c r="K142" s="94"/>
      <c r="L142" s="94"/>
      <c r="M142" s="94"/>
      <c r="N142" s="94"/>
      <c r="O142" s="94"/>
      <c r="P142" s="94"/>
      <c r="Q142" s="96"/>
      <c r="R142" s="94"/>
      <c r="S142" s="97"/>
      <c r="T142" s="94"/>
      <c r="U142" s="94"/>
      <c r="V142" s="96"/>
      <c r="AA142" s="94"/>
      <c r="AB142" s="94"/>
      <c r="AD142" s="90">
        <v>23.2</v>
      </c>
      <c r="AE142" s="99"/>
      <c r="AK142" s="92"/>
      <c r="AL142" s="93"/>
    </row>
    <row r="143" spans="6:37" ht="15">
      <c r="F143" s="94"/>
      <c r="G143" s="95"/>
      <c r="H143" s="94"/>
      <c r="I143" s="94"/>
      <c r="J143" s="94"/>
      <c r="K143" s="94"/>
      <c r="L143" s="94"/>
      <c r="M143" s="94"/>
      <c r="N143" s="94"/>
      <c r="O143" s="94"/>
      <c r="P143" s="94"/>
      <c r="Q143" s="96"/>
      <c r="R143" s="94"/>
      <c r="S143" s="97"/>
      <c r="T143" s="94"/>
      <c r="U143" s="94"/>
      <c r="V143" s="96"/>
      <c r="AA143" s="94"/>
      <c r="AB143" s="94"/>
      <c r="AD143" s="90">
        <v>23.3</v>
      </c>
      <c r="AE143" s="99"/>
      <c r="AK143" s="100"/>
    </row>
    <row r="144" spans="6:37" ht="15">
      <c r="F144" s="94"/>
      <c r="G144" s="95"/>
      <c r="H144" s="94"/>
      <c r="I144" s="94"/>
      <c r="J144" s="94"/>
      <c r="K144" s="94"/>
      <c r="L144" s="94"/>
      <c r="M144" s="94"/>
      <c r="N144" s="94"/>
      <c r="O144" s="94"/>
      <c r="P144" s="94"/>
      <c r="Q144" s="96"/>
      <c r="R144" s="94"/>
      <c r="S144" s="97"/>
      <c r="T144" s="94"/>
      <c r="U144" s="94"/>
      <c r="V144" s="96"/>
      <c r="AA144" s="94"/>
      <c r="AB144" s="94"/>
      <c r="AD144" s="90">
        <v>23.4</v>
      </c>
      <c r="AE144" s="99"/>
      <c r="AK144" s="100"/>
    </row>
    <row r="145" spans="6:37" ht="12.75">
      <c r="F145" s="94"/>
      <c r="G145" s="95"/>
      <c r="H145" s="94"/>
      <c r="I145" s="94"/>
      <c r="J145" s="94"/>
      <c r="K145" s="94"/>
      <c r="L145" s="94"/>
      <c r="M145" s="94"/>
      <c r="N145" s="94"/>
      <c r="O145" s="94"/>
      <c r="P145" s="94"/>
      <c r="Q145" s="96"/>
      <c r="R145" s="94"/>
      <c r="S145" s="97"/>
      <c r="T145" s="94"/>
      <c r="U145" s="94"/>
      <c r="V145" s="96"/>
      <c r="AA145" s="94"/>
      <c r="AB145" s="94"/>
      <c r="AD145" s="90">
        <v>23.5</v>
      </c>
      <c r="AE145" s="91"/>
      <c r="AK145" s="100"/>
    </row>
    <row r="146" spans="6:37" ht="12.75">
      <c r="F146" s="94"/>
      <c r="G146" s="95"/>
      <c r="H146" s="94"/>
      <c r="I146" s="94"/>
      <c r="J146" s="94"/>
      <c r="K146" s="94"/>
      <c r="L146" s="94"/>
      <c r="M146" s="94"/>
      <c r="N146" s="94"/>
      <c r="O146" s="94"/>
      <c r="P146" s="94"/>
      <c r="Q146" s="96"/>
      <c r="R146" s="94"/>
      <c r="S146" s="97"/>
      <c r="T146" s="94"/>
      <c r="U146" s="94"/>
      <c r="V146" s="96"/>
      <c r="AA146" s="94"/>
      <c r="AB146" s="94"/>
      <c r="AD146" s="90">
        <v>23.6</v>
      </c>
      <c r="AE146" s="91"/>
      <c r="AK146" s="100"/>
    </row>
    <row r="147" spans="6:37" ht="12.75">
      <c r="F147" s="94"/>
      <c r="G147" s="95"/>
      <c r="H147" s="94"/>
      <c r="I147" s="94"/>
      <c r="J147" s="94"/>
      <c r="K147" s="94"/>
      <c r="L147" s="94"/>
      <c r="M147" s="94"/>
      <c r="N147" s="94"/>
      <c r="O147" s="94"/>
      <c r="P147" s="94"/>
      <c r="Q147" s="96"/>
      <c r="R147" s="94"/>
      <c r="S147" s="97"/>
      <c r="T147" s="94"/>
      <c r="U147" s="94"/>
      <c r="V147" s="96"/>
      <c r="AA147" s="94"/>
      <c r="AB147" s="94"/>
      <c r="AD147" s="90">
        <v>23.7</v>
      </c>
      <c r="AE147" s="91"/>
      <c r="AK147" s="100"/>
    </row>
    <row r="148" spans="6:37" ht="12.75">
      <c r="F148" s="94"/>
      <c r="G148" s="95"/>
      <c r="H148" s="94"/>
      <c r="I148" s="94"/>
      <c r="J148" s="94"/>
      <c r="K148" s="94"/>
      <c r="L148" s="94"/>
      <c r="M148" s="94"/>
      <c r="N148" s="94"/>
      <c r="O148" s="94"/>
      <c r="P148" s="94"/>
      <c r="Q148" s="96"/>
      <c r="R148" s="94"/>
      <c r="S148" s="97"/>
      <c r="T148" s="94"/>
      <c r="U148" s="94"/>
      <c r="V148" s="96"/>
      <c r="AA148" s="94"/>
      <c r="AB148" s="94"/>
      <c r="AD148" s="90">
        <v>23.8</v>
      </c>
      <c r="AE148" s="91"/>
      <c r="AK148" s="100"/>
    </row>
    <row r="149" spans="6:37" ht="12.75">
      <c r="F149" s="94"/>
      <c r="G149" s="95"/>
      <c r="H149" s="94"/>
      <c r="I149" s="94"/>
      <c r="J149" s="94"/>
      <c r="K149" s="94"/>
      <c r="L149" s="94"/>
      <c r="M149" s="94"/>
      <c r="N149" s="94"/>
      <c r="O149" s="94"/>
      <c r="P149" s="94"/>
      <c r="Q149" s="96"/>
      <c r="R149" s="94"/>
      <c r="S149" s="97"/>
      <c r="T149" s="94"/>
      <c r="U149" s="94"/>
      <c r="V149" s="96"/>
      <c r="AA149" s="94"/>
      <c r="AB149" s="94"/>
      <c r="AD149" s="90">
        <v>23.9</v>
      </c>
      <c r="AE149" s="91"/>
      <c r="AK149" s="100"/>
    </row>
    <row r="150" spans="6:37" ht="12.75">
      <c r="F150" s="94"/>
      <c r="G150" s="95"/>
      <c r="H150" s="94"/>
      <c r="I150" s="94"/>
      <c r="J150" s="94"/>
      <c r="K150" s="94"/>
      <c r="L150" s="94"/>
      <c r="M150" s="94"/>
      <c r="N150" s="94"/>
      <c r="O150" s="94"/>
      <c r="P150" s="94"/>
      <c r="Q150" s="96"/>
      <c r="R150" s="94"/>
      <c r="S150" s="97"/>
      <c r="T150" s="94"/>
      <c r="U150" s="94"/>
      <c r="V150" s="96"/>
      <c r="AA150" s="94"/>
      <c r="AB150" s="94"/>
      <c r="AD150" s="90">
        <v>24</v>
      </c>
      <c r="AE150" s="90">
        <v>24</v>
      </c>
      <c r="AK150" s="100"/>
    </row>
    <row r="151" spans="6:37" ht="12.75">
      <c r="F151" s="94"/>
      <c r="G151" s="95"/>
      <c r="H151" s="94"/>
      <c r="I151" s="94"/>
      <c r="J151" s="94"/>
      <c r="K151" s="94"/>
      <c r="L151" s="94"/>
      <c r="M151" s="94"/>
      <c r="N151" s="94"/>
      <c r="O151" s="94"/>
      <c r="P151" s="94"/>
      <c r="Q151" s="96"/>
      <c r="R151" s="94"/>
      <c r="S151" s="97"/>
      <c r="T151" s="94"/>
      <c r="U151" s="94"/>
      <c r="V151" s="96"/>
      <c r="AA151" s="94"/>
      <c r="AB151" s="94"/>
      <c r="AD151" s="90">
        <v>24.1</v>
      </c>
      <c r="AE151" s="90">
        <v>24.1</v>
      </c>
      <c r="AK151" s="100"/>
    </row>
    <row r="152" spans="6:37" ht="12.75">
      <c r="F152" s="94"/>
      <c r="G152" s="95"/>
      <c r="H152" s="94"/>
      <c r="I152" s="94"/>
      <c r="J152" s="94"/>
      <c r="K152" s="94"/>
      <c r="L152" s="94"/>
      <c r="M152" s="94"/>
      <c r="N152" s="94"/>
      <c r="O152" s="94"/>
      <c r="P152" s="94"/>
      <c r="Q152" s="96"/>
      <c r="R152" s="94"/>
      <c r="S152" s="97"/>
      <c r="T152" s="94"/>
      <c r="U152" s="94"/>
      <c r="V152" s="96"/>
      <c r="AA152" s="94"/>
      <c r="AB152" s="94"/>
      <c r="AD152" s="90">
        <v>24.2</v>
      </c>
      <c r="AE152" s="90">
        <v>24.2</v>
      </c>
      <c r="AK152" s="100"/>
    </row>
    <row r="153" spans="6:37" ht="12.75">
      <c r="F153" s="94"/>
      <c r="G153" s="95"/>
      <c r="H153" s="94"/>
      <c r="I153" s="94"/>
      <c r="J153" s="94"/>
      <c r="K153" s="94"/>
      <c r="L153" s="94"/>
      <c r="M153" s="94"/>
      <c r="N153" s="94"/>
      <c r="O153" s="94"/>
      <c r="P153" s="94"/>
      <c r="Q153" s="96"/>
      <c r="R153" s="94"/>
      <c r="S153" s="97"/>
      <c r="T153" s="94"/>
      <c r="U153" s="94"/>
      <c r="V153" s="96"/>
      <c r="AA153" s="94"/>
      <c r="AB153" s="94"/>
      <c r="AD153" s="90">
        <v>24.3</v>
      </c>
      <c r="AE153" s="90">
        <v>24.3</v>
      </c>
      <c r="AK153" s="100"/>
    </row>
    <row r="154" spans="6:37" ht="12.75">
      <c r="F154" s="94"/>
      <c r="G154" s="95"/>
      <c r="H154" s="94"/>
      <c r="I154" s="94"/>
      <c r="J154" s="94"/>
      <c r="K154" s="94"/>
      <c r="L154" s="94"/>
      <c r="M154" s="94"/>
      <c r="N154" s="94"/>
      <c r="O154" s="94"/>
      <c r="P154" s="94"/>
      <c r="Q154" s="96"/>
      <c r="R154" s="94"/>
      <c r="S154" s="97"/>
      <c r="T154" s="94"/>
      <c r="U154" s="94"/>
      <c r="V154" s="96"/>
      <c r="AA154" s="94"/>
      <c r="AB154" s="94"/>
      <c r="AD154" s="90">
        <v>24.4</v>
      </c>
      <c r="AE154" s="90">
        <v>24.4</v>
      </c>
      <c r="AK154" s="100"/>
    </row>
    <row r="155" spans="6:37" ht="12.75">
      <c r="F155" s="94"/>
      <c r="G155" s="95"/>
      <c r="H155" s="94"/>
      <c r="I155" s="94"/>
      <c r="J155" s="94"/>
      <c r="K155" s="94"/>
      <c r="L155" s="94"/>
      <c r="M155" s="94"/>
      <c r="N155" s="94"/>
      <c r="O155" s="94"/>
      <c r="P155" s="94"/>
      <c r="Q155" s="96"/>
      <c r="R155" s="94"/>
      <c r="S155" s="97"/>
      <c r="T155" s="94"/>
      <c r="U155" s="94"/>
      <c r="V155" s="96"/>
      <c r="AA155" s="94"/>
      <c r="AB155" s="94"/>
      <c r="AD155" s="90">
        <v>24.5</v>
      </c>
      <c r="AE155" s="90">
        <v>24.5</v>
      </c>
      <c r="AK155" s="100"/>
    </row>
    <row r="156" spans="6:37" ht="12.75">
      <c r="F156" s="94"/>
      <c r="G156" s="95"/>
      <c r="H156" s="94"/>
      <c r="I156" s="94"/>
      <c r="J156" s="94"/>
      <c r="K156" s="94"/>
      <c r="L156" s="94"/>
      <c r="M156" s="94"/>
      <c r="N156" s="94"/>
      <c r="O156" s="94"/>
      <c r="P156" s="94"/>
      <c r="Q156" s="96"/>
      <c r="R156" s="94"/>
      <c r="S156" s="97"/>
      <c r="T156" s="94"/>
      <c r="U156" s="94"/>
      <c r="V156" s="96"/>
      <c r="AA156" s="94"/>
      <c r="AB156" s="94"/>
      <c r="AD156" s="90">
        <v>24.6</v>
      </c>
      <c r="AE156" s="90">
        <v>24.6</v>
      </c>
      <c r="AK156" s="100"/>
    </row>
    <row r="157" spans="6:37" ht="12.75">
      <c r="F157" s="94"/>
      <c r="G157" s="95"/>
      <c r="H157" s="94"/>
      <c r="I157" s="94"/>
      <c r="J157" s="94"/>
      <c r="K157" s="94"/>
      <c r="L157" s="94"/>
      <c r="M157" s="94"/>
      <c r="N157" s="94"/>
      <c r="O157" s="94"/>
      <c r="P157" s="94"/>
      <c r="Q157" s="96"/>
      <c r="R157" s="94"/>
      <c r="S157" s="97"/>
      <c r="T157" s="94"/>
      <c r="U157" s="94"/>
      <c r="V157" s="96"/>
      <c r="AA157" s="94"/>
      <c r="AB157" s="94"/>
      <c r="AD157" s="90">
        <v>24.7</v>
      </c>
      <c r="AE157" s="90">
        <v>24.7</v>
      </c>
      <c r="AK157" s="100"/>
    </row>
    <row r="158" spans="6:37" ht="12.75">
      <c r="F158" s="94"/>
      <c r="G158" s="95"/>
      <c r="H158" s="94"/>
      <c r="I158" s="94"/>
      <c r="J158" s="94"/>
      <c r="K158" s="94"/>
      <c r="L158" s="94"/>
      <c r="M158" s="94"/>
      <c r="N158" s="94"/>
      <c r="O158" s="94"/>
      <c r="P158" s="94"/>
      <c r="Q158" s="96"/>
      <c r="R158" s="94"/>
      <c r="S158" s="97"/>
      <c r="T158" s="94"/>
      <c r="U158" s="94"/>
      <c r="V158" s="96"/>
      <c r="AA158" s="94"/>
      <c r="AB158" s="94"/>
      <c r="AD158" s="90">
        <v>24.8</v>
      </c>
      <c r="AE158" s="90">
        <v>24.8</v>
      </c>
      <c r="AK158" s="100"/>
    </row>
    <row r="159" spans="6:37" ht="12.75">
      <c r="F159" s="94"/>
      <c r="G159" s="95"/>
      <c r="H159" s="94"/>
      <c r="I159" s="94"/>
      <c r="J159" s="94"/>
      <c r="K159" s="94"/>
      <c r="L159" s="94"/>
      <c r="M159" s="94"/>
      <c r="N159" s="94"/>
      <c r="O159" s="94"/>
      <c r="P159" s="94"/>
      <c r="Q159" s="96"/>
      <c r="R159" s="94"/>
      <c r="S159" s="97"/>
      <c r="T159" s="94"/>
      <c r="U159" s="94"/>
      <c r="V159" s="96"/>
      <c r="AA159" s="94"/>
      <c r="AB159" s="94"/>
      <c r="AD159" s="90">
        <v>24.9</v>
      </c>
      <c r="AE159" s="90">
        <v>24.9</v>
      </c>
      <c r="AK159" s="100"/>
    </row>
    <row r="160" spans="6:37" ht="12.75">
      <c r="F160" s="94"/>
      <c r="G160" s="95"/>
      <c r="H160" s="94"/>
      <c r="I160" s="94"/>
      <c r="J160" s="94"/>
      <c r="K160" s="94"/>
      <c r="L160" s="94"/>
      <c r="M160" s="94"/>
      <c r="N160" s="94"/>
      <c r="O160" s="94"/>
      <c r="P160" s="94"/>
      <c r="Q160" s="96"/>
      <c r="R160" s="94"/>
      <c r="S160" s="97"/>
      <c r="T160" s="94"/>
      <c r="U160" s="94"/>
      <c r="V160" s="96"/>
      <c r="AA160" s="94"/>
      <c r="AB160" s="94"/>
      <c r="AD160" s="90">
        <v>25</v>
      </c>
      <c r="AE160" s="90">
        <v>25</v>
      </c>
      <c r="AK160" s="100"/>
    </row>
    <row r="161" spans="6:37" ht="12.75">
      <c r="F161" s="94"/>
      <c r="G161" s="95"/>
      <c r="H161" s="94"/>
      <c r="I161" s="94"/>
      <c r="J161" s="94"/>
      <c r="K161" s="94"/>
      <c r="L161" s="94"/>
      <c r="M161" s="94"/>
      <c r="N161" s="94"/>
      <c r="O161" s="94"/>
      <c r="P161" s="94"/>
      <c r="Q161" s="96"/>
      <c r="R161" s="94"/>
      <c r="S161" s="97"/>
      <c r="T161" s="94"/>
      <c r="U161" s="94"/>
      <c r="V161" s="96"/>
      <c r="AA161" s="94"/>
      <c r="AB161" s="94"/>
      <c r="AD161" s="90">
        <v>25.1</v>
      </c>
      <c r="AE161" s="90">
        <v>25.1</v>
      </c>
      <c r="AK161" s="100"/>
    </row>
    <row r="162" spans="6:37" ht="12.75">
      <c r="F162" s="94"/>
      <c r="G162" s="95"/>
      <c r="H162" s="94"/>
      <c r="I162" s="94"/>
      <c r="J162" s="94"/>
      <c r="K162" s="94"/>
      <c r="L162" s="94"/>
      <c r="M162" s="94"/>
      <c r="N162" s="94"/>
      <c r="O162" s="94"/>
      <c r="P162" s="94"/>
      <c r="Q162" s="96"/>
      <c r="R162" s="94"/>
      <c r="S162" s="97"/>
      <c r="T162" s="94"/>
      <c r="U162" s="94"/>
      <c r="V162" s="96"/>
      <c r="AA162" s="94"/>
      <c r="AB162" s="94"/>
      <c r="AD162" s="90">
        <v>25.2</v>
      </c>
      <c r="AE162" s="90">
        <v>25.2</v>
      </c>
      <c r="AK162" s="100"/>
    </row>
    <row r="163" spans="6:37" ht="12.75">
      <c r="F163" s="94"/>
      <c r="G163" s="95"/>
      <c r="H163" s="94"/>
      <c r="I163" s="94"/>
      <c r="J163" s="94"/>
      <c r="K163" s="94"/>
      <c r="L163" s="94"/>
      <c r="M163" s="94"/>
      <c r="N163" s="94"/>
      <c r="O163" s="94"/>
      <c r="P163" s="94"/>
      <c r="Q163" s="96"/>
      <c r="R163" s="94"/>
      <c r="S163" s="97"/>
      <c r="T163" s="94"/>
      <c r="U163" s="94"/>
      <c r="V163" s="96"/>
      <c r="AA163" s="94"/>
      <c r="AB163" s="94"/>
      <c r="AD163" s="90">
        <v>25.3</v>
      </c>
      <c r="AE163" s="90">
        <v>25.3</v>
      </c>
      <c r="AK163" s="100"/>
    </row>
    <row r="164" spans="6:37" ht="12.75">
      <c r="F164" s="94"/>
      <c r="G164" s="95"/>
      <c r="H164" s="94"/>
      <c r="I164" s="94"/>
      <c r="J164" s="94"/>
      <c r="K164" s="94"/>
      <c r="L164" s="94"/>
      <c r="M164" s="94"/>
      <c r="N164" s="94"/>
      <c r="O164" s="94"/>
      <c r="P164" s="94"/>
      <c r="Q164" s="96"/>
      <c r="R164" s="94"/>
      <c r="S164" s="97"/>
      <c r="T164" s="94"/>
      <c r="U164" s="94"/>
      <c r="V164" s="96"/>
      <c r="AA164" s="94"/>
      <c r="AB164" s="94"/>
      <c r="AD164" s="90">
        <v>25.4</v>
      </c>
      <c r="AE164" s="90">
        <v>25.4</v>
      </c>
      <c r="AK164" s="100"/>
    </row>
    <row r="165" spans="6:37" ht="12.75">
      <c r="F165" s="94"/>
      <c r="G165" s="95"/>
      <c r="H165" s="94"/>
      <c r="I165" s="94"/>
      <c r="J165" s="94"/>
      <c r="K165" s="94"/>
      <c r="L165" s="94"/>
      <c r="M165" s="94"/>
      <c r="N165" s="94"/>
      <c r="O165" s="94"/>
      <c r="P165" s="94"/>
      <c r="Q165" s="96"/>
      <c r="R165" s="94"/>
      <c r="S165" s="97"/>
      <c r="T165" s="94"/>
      <c r="U165" s="94"/>
      <c r="V165" s="96"/>
      <c r="AA165" s="94"/>
      <c r="AB165" s="94"/>
      <c r="AD165" s="90">
        <v>25.5</v>
      </c>
      <c r="AE165" s="90">
        <v>25.5</v>
      </c>
      <c r="AK165" s="100"/>
    </row>
    <row r="166" spans="6:37" ht="12.75">
      <c r="F166" s="94"/>
      <c r="G166" s="95"/>
      <c r="H166" s="94"/>
      <c r="I166" s="94"/>
      <c r="J166" s="94"/>
      <c r="K166" s="94"/>
      <c r="L166" s="94"/>
      <c r="M166" s="94"/>
      <c r="N166" s="94"/>
      <c r="O166" s="94"/>
      <c r="P166" s="94"/>
      <c r="Q166" s="96"/>
      <c r="R166" s="94"/>
      <c r="S166" s="97"/>
      <c r="T166" s="94"/>
      <c r="U166" s="94"/>
      <c r="V166" s="96"/>
      <c r="AA166" s="94"/>
      <c r="AB166" s="94"/>
      <c r="AD166" s="90">
        <v>25.6</v>
      </c>
      <c r="AE166" s="90">
        <v>25.6</v>
      </c>
      <c r="AK166" s="100"/>
    </row>
    <row r="167" spans="6:37" ht="12.75">
      <c r="F167" s="94"/>
      <c r="G167" s="95"/>
      <c r="H167" s="94"/>
      <c r="I167" s="94"/>
      <c r="J167" s="94"/>
      <c r="K167" s="94"/>
      <c r="L167" s="94"/>
      <c r="M167" s="94"/>
      <c r="N167" s="94"/>
      <c r="O167" s="94"/>
      <c r="P167" s="94"/>
      <c r="Q167" s="96"/>
      <c r="R167" s="94"/>
      <c r="S167" s="97"/>
      <c r="T167" s="94"/>
      <c r="U167" s="94"/>
      <c r="V167" s="96"/>
      <c r="AA167" s="94"/>
      <c r="AB167" s="94"/>
      <c r="AD167" s="90">
        <v>25.7</v>
      </c>
      <c r="AE167" s="90">
        <v>25.7</v>
      </c>
      <c r="AK167" s="100"/>
    </row>
    <row r="168" spans="6:37" ht="12.75">
      <c r="F168" s="94"/>
      <c r="G168" s="95"/>
      <c r="H168" s="94"/>
      <c r="I168" s="94"/>
      <c r="J168" s="94"/>
      <c r="K168" s="94"/>
      <c r="L168" s="94"/>
      <c r="M168" s="94"/>
      <c r="N168" s="94"/>
      <c r="O168" s="94"/>
      <c r="P168" s="94"/>
      <c r="Q168" s="96"/>
      <c r="R168" s="94"/>
      <c r="S168" s="97"/>
      <c r="T168" s="94"/>
      <c r="U168" s="94"/>
      <c r="V168" s="96"/>
      <c r="AA168" s="94"/>
      <c r="AB168" s="94"/>
      <c r="AD168" s="90">
        <v>25.8</v>
      </c>
      <c r="AE168" s="90">
        <v>25.8</v>
      </c>
      <c r="AK168" s="100"/>
    </row>
    <row r="169" spans="6:37" ht="12.75">
      <c r="F169" s="94"/>
      <c r="G169" s="95"/>
      <c r="H169" s="94"/>
      <c r="I169" s="94"/>
      <c r="J169" s="94"/>
      <c r="K169" s="94"/>
      <c r="L169" s="94"/>
      <c r="M169" s="94"/>
      <c r="N169" s="94"/>
      <c r="O169" s="94"/>
      <c r="P169" s="94"/>
      <c r="Q169" s="96"/>
      <c r="R169" s="94"/>
      <c r="S169" s="97"/>
      <c r="T169" s="94"/>
      <c r="U169" s="94"/>
      <c r="V169" s="96"/>
      <c r="AA169" s="94"/>
      <c r="AB169" s="94"/>
      <c r="AD169" s="90">
        <v>25.9</v>
      </c>
      <c r="AE169" s="90">
        <v>25.9</v>
      </c>
      <c r="AK169" s="100"/>
    </row>
    <row r="170" spans="6:37" ht="12.75">
      <c r="F170" s="94"/>
      <c r="G170" s="95"/>
      <c r="H170" s="94"/>
      <c r="I170" s="94"/>
      <c r="J170" s="94"/>
      <c r="K170" s="94"/>
      <c r="L170" s="94"/>
      <c r="M170" s="94"/>
      <c r="N170" s="94"/>
      <c r="O170" s="94"/>
      <c r="P170" s="94"/>
      <c r="Q170" s="96"/>
      <c r="R170" s="94"/>
      <c r="S170" s="97"/>
      <c r="T170" s="94"/>
      <c r="U170" s="94"/>
      <c r="V170" s="96"/>
      <c r="AA170" s="94"/>
      <c r="AB170" s="94"/>
      <c r="AD170" s="90">
        <v>26</v>
      </c>
      <c r="AE170" s="90">
        <v>26</v>
      </c>
      <c r="AK170" s="100"/>
    </row>
    <row r="171" spans="6:37" ht="12.75">
      <c r="F171" s="94"/>
      <c r="G171" s="95"/>
      <c r="H171" s="94"/>
      <c r="I171" s="94"/>
      <c r="J171" s="94"/>
      <c r="K171" s="94"/>
      <c r="L171" s="94"/>
      <c r="M171" s="94"/>
      <c r="N171" s="94"/>
      <c r="O171" s="94"/>
      <c r="P171" s="94"/>
      <c r="Q171" s="96"/>
      <c r="R171" s="94"/>
      <c r="S171" s="97"/>
      <c r="T171" s="94"/>
      <c r="U171" s="94"/>
      <c r="V171" s="96"/>
      <c r="AA171" s="94"/>
      <c r="AB171" s="94"/>
      <c r="AD171" s="90">
        <v>26.1</v>
      </c>
      <c r="AE171" s="90">
        <v>26.1</v>
      </c>
      <c r="AK171" s="100"/>
    </row>
    <row r="172" spans="6:37" ht="12.75">
      <c r="F172" s="94"/>
      <c r="G172" s="95"/>
      <c r="H172" s="94"/>
      <c r="I172" s="94"/>
      <c r="J172" s="94"/>
      <c r="K172" s="94"/>
      <c r="L172" s="94"/>
      <c r="M172" s="94"/>
      <c r="N172" s="94"/>
      <c r="O172" s="94"/>
      <c r="P172" s="94"/>
      <c r="Q172" s="96"/>
      <c r="R172" s="94"/>
      <c r="S172" s="97"/>
      <c r="T172" s="94"/>
      <c r="U172" s="94"/>
      <c r="V172" s="96"/>
      <c r="AA172" s="94"/>
      <c r="AB172" s="94"/>
      <c r="AD172" s="90">
        <v>26.2</v>
      </c>
      <c r="AE172" s="90">
        <v>26.2</v>
      </c>
      <c r="AK172" s="100"/>
    </row>
    <row r="173" spans="6:37" ht="12.75">
      <c r="F173" s="94"/>
      <c r="G173" s="95"/>
      <c r="H173" s="94"/>
      <c r="I173" s="94"/>
      <c r="J173" s="94"/>
      <c r="K173" s="94"/>
      <c r="L173" s="94"/>
      <c r="M173" s="94"/>
      <c r="N173" s="94"/>
      <c r="O173" s="94"/>
      <c r="P173" s="94"/>
      <c r="Q173" s="96"/>
      <c r="R173" s="94"/>
      <c r="S173" s="97"/>
      <c r="T173" s="94"/>
      <c r="U173" s="94"/>
      <c r="V173" s="96"/>
      <c r="AA173" s="94"/>
      <c r="AB173" s="94"/>
      <c r="AD173" s="90">
        <v>26.3</v>
      </c>
      <c r="AE173" s="90">
        <v>26.3</v>
      </c>
      <c r="AK173" s="100"/>
    </row>
    <row r="174" spans="6:37" ht="12.75">
      <c r="F174" s="94"/>
      <c r="G174" s="95"/>
      <c r="H174" s="94"/>
      <c r="I174" s="94"/>
      <c r="J174" s="94"/>
      <c r="K174" s="94"/>
      <c r="L174" s="94"/>
      <c r="M174" s="94"/>
      <c r="N174" s="94"/>
      <c r="O174" s="94"/>
      <c r="P174" s="94"/>
      <c r="Q174" s="96"/>
      <c r="R174" s="94"/>
      <c r="S174" s="97"/>
      <c r="T174" s="94"/>
      <c r="U174" s="94"/>
      <c r="V174" s="96"/>
      <c r="AA174" s="94"/>
      <c r="AB174" s="94"/>
      <c r="AD174" s="90">
        <v>26.4</v>
      </c>
      <c r="AE174" s="90">
        <v>26.4</v>
      </c>
      <c r="AK174" s="100"/>
    </row>
    <row r="175" spans="6:37" ht="12.75">
      <c r="F175" s="94"/>
      <c r="G175" s="95"/>
      <c r="H175" s="94"/>
      <c r="I175" s="94"/>
      <c r="J175" s="94"/>
      <c r="K175" s="94"/>
      <c r="L175" s="94"/>
      <c r="M175" s="94"/>
      <c r="N175" s="94"/>
      <c r="O175" s="94"/>
      <c r="P175" s="94"/>
      <c r="Q175" s="96"/>
      <c r="R175" s="94"/>
      <c r="S175" s="97"/>
      <c r="T175" s="94"/>
      <c r="U175" s="94"/>
      <c r="V175" s="96"/>
      <c r="AA175" s="94"/>
      <c r="AB175" s="94"/>
      <c r="AD175" s="90">
        <v>26.5</v>
      </c>
      <c r="AE175" s="90">
        <v>26.5</v>
      </c>
      <c r="AK175" s="100"/>
    </row>
    <row r="176" spans="6:37" ht="12.75">
      <c r="F176" s="94"/>
      <c r="G176" s="95"/>
      <c r="H176" s="94"/>
      <c r="I176" s="94"/>
      <c r="J176" s="94"/>
      <c r="K176" s="94"/>
      <c r="L176" s="94"/>
      <c r="M176" s="94"/>
      <c r="N176" s="94"/>
      <c r="O176" s="94"/>
      <c r="P176" s="94"/>
      <c r="Q176" s="96"/>
      <c r="R176" s="94"/>
      <c r="S176" s="97"/>
      <c r="T176" s="94"/>
      <c r="U176" s="94"/>
      <c r="V176" s="96"/>
      <c r="AA176" s="94"/>
      <c r="AB176" s="94"/>
      <c r="AD176" s="90">
        <v>26.6</v>
      </c>
      <c r="AE176" s="90">
        <v>26.6</v>
      </c>
      <c r="AK176" s="100"/>
    </row>
    <row r="177" spans="6:37" ht="12.75">
      <c r="F177" s="94"/>
      <c r="G177" s="95"/>
      <c r="H177" s="94"/>
      <c r="I177" s="94"/>
      <c r="J177" s="94"/>
      <c r="K177" s="94"/>
      <c r="L177" s="94"/>
      <c r="M177" s="94"/>
      <c r="N177" s="94"/>
      <c r="O177" s="94"/>
      <c r="P177" s="94"/>
      <c r="Q177" s="96"/>
      <c r="R177" s="94"/>
      <c r="S177" s="97"/>
      <c r="T177" s="94"/>
      <c r="U177" s="94"/>
      <c r="V177" s="96"/>
      <c r="AA177" s="94"/>
      <c r="AB177" s="94"/>
      <c r="AD177" s="90">
        <v>26.7</v>
      </c>
      <c r="AE177" s="90">
        <v>26.7</v>
      </c>
      <c r="AK177" s="100"/>
    </row>
    <row r="178" spans="6:37" ht="12.75">
      <c r="F178" s="94"/>
      <c r="G178" s="95"/>
      <c r="H178" s="94"/>
      <c r="I178" s="94"/>
      <c r="J178" s="94"/>
      <c r="K178" s="94"/>
      <c r="L178" s="94"/>
      <c r="M178" s="94"/>
      <c r="N178" s="94"/>
      <c r="O178" s="94"/>
      <c r="P178" s="94"/>
      <c r="Q178" s="96"/>
      <c r="R178" s="94"/>
      <c r="S178" s="97"/>
      <c r="T178" s="94"/>
      <c r="U178" s="94"/>
      <c r="V178" s="96"/>
      <c r="AA178" s="94"/>
      <c r="AB178" s="94"/>
      <c r="AD178" s="90">
        <v>26.8</v>
      </c>
      <c r="AE178" s="90">
        <v>26.8</v>
      </c>
      <c r="AK178" s="100"/>
    </row>
    <row r="179" spans="6:37" ht="12.75">
      <c r="F179" s="94"/>
      <c r="G179" s="95"/>
      <c r="H179" s="94"/>
      <c r="I179" s="94"/>
      <c r="J179" s="94"/>
      <c r="K179" s="94"/>
      <c r="L179" s="94"/>
      <c r="M179" s="94"/>
      <c r="N179" s="94"/>
      <c r="O179" s="94"/>
      <c r="P179" s="94"/>
      <c r="Q179" s="96"/>
      <c r="R179" s="94"/>
      <c r="S179" s="97"/>
      <c r="T179" s="94"/>
      <c r="U179" s="94"/>
      <c r="V179" s="96"/>
      <c r="AA179" s="94"/>
      <c r="AB179" s="94"/>
      <c r="AD179" s="90">
        <v>26.9</v>
      </c>
      <c r="AE179" s="90">
        <v>26.9</v>
      </c>
      <c r="AK179" s="100"/>
    </row>
    <row r="180" spans="6:37" ht="12.75">
      <c r="F180" s="94"/>
      <c r="G180" s="95"/>
      <c r="H180" s="94"/>
      <c r="I180" s="94"/>
      <c r="J180" s="94"/>
      <c r="K180" s="94"/>
      <c r="L180" s="94"/>
      <c r="M180" s="94"/>
      <c r="N180" s="94"/>
      <c r="O180" s="94"/>
      <c r="P180" s="94"/>
      <c r="Q180" s="96"/>
      <c r="R180" s="94"/>
      <c r="S180" s="97"/>
      <c r="T180" s="94"/>
      <c r="U180" s="94"/>
      <c r="V180" s="96"/>
      <c r="AA180" s="94"/>
      <c r="AB180" s="94"/>
      <c r="AD180" s="90">
        <v>27</v>
      </c>
      <c r="AE180" s="90">
        <v>27</v>
      </c>
      <c r="AK180" s="100"/>
    </row>
    <row r="181" spans="6:37" ht="12.75">
      <c r="F181" s="94"/>
      <c r="G181" s="95"/>
      <c r="H181" s="94"/>
      <c r="I181" s="94"/>
      <c r="J181" s="94"/>
      <c r="K181" s="94"/>
      <c r="L181" s="94"/>
      <c r="M181" s="94"/>
      <c r="N181" s="94"/>
      <c r="O181" s="94"/>
      <c r="P181" s="94"/>
      <c r="Q181" s="96"/>
      <c r="R181" s="94"/>
      <c r="S181" s="97"/>
      <c r="T181" s="94"/>
      <c r="U181" s="94"/>
      <c r="V181" s="96"/>
      <c r="AA181" s="94"/>
      <c r="AB181" s="94"/>
      <c r="AD181" s="90">
        <v>27.1</v>
      </c>
      <c r="AE181" s="90">
        <v>27.1</v>
      </c>
      <c r="AK181" s="100"/>
    </row>
    <row r="182" spans="6:37" ht="12.75">
      <c r="F182" s="94"/>
      <c r="G182" s="95"/>
      <c r="H182" s="94"/>
      <c r="I182" s="94"/>
      <c r="J182" s="94"/>
      <c r="K182" s="94"/>
      <c r="L182" s="94"/>
      <c r="M182" s="94"/>
      <c r="N182" s="94"/>
      <c r="O182" s="94"/>
      <c r="P182" s="94"/>
      <c r="Q182" s="96"/>
      <c r="R182" s="94"/>
      <c r="S182" s="97"/>
      <c r="T182" s="94"/>
      <c r="U182" s="94"/>
      <c r="V182" s="96"/>
      <c r="AA182" s="94"/>
      <c r="AB182" s="94"/>
      <c r="AD182" s="90">
        <v>27.2</v>
      </c>
      <c r="AE182" s="90">
        <v>27.2</v>
      </c>
      <c r="AK182" s="100"/>
    </row>
    <row r="183" spans="6:37" ht="12.75">
      <c r="F183" s="94"/>
      <c r="G183" s="95"/>
      <c r="H183" s="94"/>
      <c r="I183" s="94"/>
      <c r="J183" s="94"/>
      <c r="K183" s="94"/>
      <c r="L183" s="94"/>
      <c r="M183" s="94"/>
      <c r="N183" s="94"/>
      <c r="O183" s="94"/>
      <c r="P183" s="94"/>
      <c r="Q183" s="96"/>
      <c r="R183" s="94"/>
      <c r="S183" s="97"/>
      <c r="T183" s="94"/>
      <c r="U183" s="94"/>
      <c r="V183" s="96"/>
      <c r="AA183" s="94"/>
      <c r="AB183" s="94"/>
      <c r="AD183" s="90">
        <v>27.3</v>
      </c>
      <c r="AE183" s="90">
        <v>27.3</v>
      </c>
      <c r="AK183" s="100"/>
    </row>
    <row r="184" spans="6:37" ht="12.75">
      <c r="F184" s="94"/>
      <c r="G184" s="95"/>
      <c r="H184" s="94"/>
      <c r="I184" s="94"/>
      <c r="J184" s="94"/>
      <c r="K184" s="94"/>
      <c r="L184" s="94"/>
      <c r="M184" s="94"/>
      <c r="N184" s="94"/>
      <c r="O184" s="94"/>
      <c r="P184" s="94"/>
      <c r="Q184" s="96"/>
      <c r="R184" s="94"/>
      <c r="S184" s="97"/>
      <c r="T184" s="94"/>
      <c r="U184" s="94"/>
      <c r="V184" s="96"/>
      <c r="AA184" s="94"/>
      <c r="AB184" s="94"/>
      <c r="AD184" s="90">
        <v>27.4</v>
      </c>
      <c r="AE184" s="90">
        <v>27.4</v>
      </c>
      <c r="AK184" s="100"/>
    </row>
    <row r="185" spans="6:37" ht="12.75">
      <c r="F185" s="94"/>
      <c r="G185" s="95"/>
      <c r="H185" s="94"/>
      <c r="I185" s="94"/>
      <c r="J185" s="94"/>
      <c r="K185" s="94"/>
      <c r="L185" s="94"/>
      <c r="M185" s="94"/>
      <c r="N185" s="94"/>
      <c r="O185" s="94"/>
      <c r="P185" s="94"/>
      <c r="Q185" s="96"/>
      <c r="R185" s="94"/>
      <c r="S185" s="97"/>
      <c r="T185" s="94"/>
      <c r="U185" s="94"/>
      <c r="V185" s="96"/>
      <c r="AA185" s="94"/>
      <c r="AB185" s="94"/>
      <c r="AD185" s="90">
        <v>27.5</v>
      </c>
      <c r="AE185" s="90">
        <v>27.5</v>
      </c>
      <c r="AK185" s="100"/>
    </row>
    <row r="186" spans="6:37" ht="12.75">
      <c r="F186" s="94"/>
      <c r="G186" s="95"/>
      <c r="H186" s="94"/>
      <c r="I186" s="94"/>
      <c r="J186" s="94"/>
      <c r="K186" s="94"/>
      <c r="L186" s="94"/>
      <c r="M186" s="94"/>
      <c r="N186" s="94"/>
      <c r="O186" s="94"/>
      <c r="P186" s="94"/>
      <c r="Q186" s="96"/>
      <c r="R186" s="94"/>
      <c r="S186" s="97"/>
      <c r="T186" s="94"/>
      <c r="U186" s="94"/>
      <c r="V186" s="96"/>
      <c r="AA186" s="94"/>
      <c r="AB186" s="94"/>
      <c r="AD186" s="90">
        <v>27.6</v>
      </c>
      <c r="AE186" s="90">
        <v>27.6</v>
      </c>
      <c r="AK186" s="100"/>
    </row>
    <row r="187" spans="6:37" ht="12.75">
      <c r="F187" s="94"/>
      <c r="G187" s="95"/>
      <c r="H187" s="94"/>
      <c r="I187" s="94"/>
      <c r="J187" s="94"/>
      <c r="K187" s="94"/>
      <c r="L187" s="94"/>
      <c r="M187" s="94"/>
      <c r="N187" s="94"/>
      <c r="O187" s="94"/>
      <c r="P187" s="94"/>
      <c r="Q187" s="96"/>
      <c r="R187" s="94"/>
      <c r="S187" s="97"/>
      <c r="T187" s="94"/>
      <c r="U187" s="94"/>
      <c r="V187" s="96"/>
      <c r="AA187" s="94"/>
      <c r="AB187" s="94"/>
      <c r="AD187" s="90">
        <v>27.7</v>
      </c>
      <c r="AE187" s="90">
        <v>27.7</v>
      </c>
      <c r="AK187" s="100"/>
    </row>
    <row r="188" spans="6:37" ht="12.75">
      <c r="F188" s="94"/>
      <c r="G188" s="95"/>
      <c r="H188" s="94"/>
      <c r="I188" s="94"/>
      <c r="J188" s="94"/>
      <c r="K188" s="94"/>
      <c r="L188" s="94"/>
      <c r="M188" s="94"/>
      <c r="N188" s="94"/>
      <c r="O188" s="94"/>
      <c r="P188" s="94"/>
      <c r="Q188" s="96"/>
      <c r="R188" s="94"/>
      <c r="S188" s="97"/>
      <c r="T188" s="94"/>
      <c r="U188" s="94"/>
      <c r="V188" s="96"/>
      <c r="AA188" s="94"/>
      <c r="AB188" s="94"/>
      <c r="AD188" s="90">
        <v>27.8</v>
      </c>
      <c r="AE188" s="90">
        <v>27.8</v>
      </c>
      <c r="AK188" s="100"/>
    </row>
    <row r="189" spans="6:37" ht="12.75">
      <c r="F189" s="94"/>
      <c r="G189" s="95"/>
      <c r="H189" s="94"/>
      <c r="I189" s="94"/>
      <c r="J189" s="94"/>
      <c r="K189" s="94"/>
      <c r="L189" s="94"/>
      <c r="M189" s="94"/>
      <c r="N189" s="94"/>
      <c r="O189" s="94"/>
      <c r="P189" s="94"/>
      <c r="Q189" s="96"/>
      <c r="R189" s="94"/>
      <c r="S189" s="97"/>
      <c r="T189" s="94"/>
      <c r="U189" s="94"/>
      <c r="V189" s="96"/>
      <c r="AA189" s="94"/>
      <c r="AB189" s="94"/>
      <c r="AD189" s="90">
        <v>27.9</v>
      </c>
      <c r="AE189" s="90">
        <v>27.9</v>
      </c>
      <c r="AK189" s="100"/>
    </row>
    <row r="190" spans="6:37" ht="12.75">
      <c r="F190" s="94"/>
      <c r="G190" s="95"/>
      <c r="H190" s="94"/>
      <c r="I190" s="94"/>
      <c r="J190" s="94"/>
      <c r="K190" s="94"/>
      <c r="L190" s="94"/>
      <c r="M190" s="94"/>
      <c r="N190" s="94"/>
      <c r="O190" s="94"/>
      <c r="P190" s="94"/>
      <c r="Q190" s="96"/>
      <c r="R190" s="94"/>
      <c r="S190" s="97"/>
      <c r="T190" s="94"/>
      <c r="U190" s="94"/>
      <c r="V190" s="96"/>
      <c r="AA190" s="94"/>
      <c r="AB190" s="94"/>
      <c r="AD190" s="90">
        <v>28</v>
      </c>
      <c r="AE190" s="90">
        <v>28</v>
      </c>
      <c r="AK190" s="100"/>
    </row>
    <row r="191" spans="6:37" ht="12.75">
      <c r="F191" s="94"/>
      <c r="G191" s="95"/>
      <c r="H191" s="94"/>
      <c r="I191" s="94"/>
      <c r="J191" s="94"/>
      <c r="K191" s="94"/>
      <c r="L191" s="94"/>
      <c r="M191" s="94"/>
      <c r="N191" s="94"/>
      <c r="O191" s="94"/>
      <c r="P191" s="94"/>
      <c r="Q191" s="96"/>
      <c r="R191" s="94"/>
      <c r="S191" s="97"/>
      <c r="T191" s="94"/>
      <c r="U191" s="94"/>
      <c r="V191" s="96"/>
      <c r="AA191" s="94"/>
      <c r="AB191" s="94"/>
      <c r="AD191" s="90">
        <v>28.1</v>
      </c>
      <c r="AE191" s="90">
        <v>28.1</v>
      </c>
      <c r="AK191" s="100"/>
    </row>
    <row r="192" spans="6:37" ht="12.75">
      <c r="F192" s="94"/>
      <c r="G192" s="95"/>
      <c r="H192" s="94"/>
      <c r="I192" s="94"/>
      <c r="J192" s="94"/>
      <c r="K192" s="94"/>
      <c r="L192" s="94"/>
      <c r="M192" s="94"/>
      <c r="N192" s="94"/>
      <c r="O192" s="94"/>
      <c r="P192" s="94"/>
      <c r="Q192" s="96"/>
      <c r="R192" s="94"/>
      <c r="S192" s="97"/>
      <c r="T192" s="94"/>
      <c r="U192" s="94"/>
      <c r="V192" s="96"/>
      <c r="AA192" s="94"/>
      <c r="AB192" s="94"/>
      <c r="AD192" s="90">
        <v>28.2</v>
      </c>
      <c r="AE192" s="90">
        <v>28.2</v>
      </c>
      <c r="AK192" s="100"/>
    </row>
    <row r="193" spans="6:37" ht="12.75">
      <c r="F193" s="94"/>
      <c r="G193" s="95"/>
      <c r="H193" s="94"/>
      <c r="I193" s="94"/>
      <c r="J193" s="94"/>
      <c r="K193" s="94"/>
      <c r="L193" s="94"/>
      <c r="M193" s="94"/>
      <c r="N193" s="94"/>
      <c r="O193" s="94"/>
      <c r="P193" s="94"/>
      <c r="Q193" s="96"/>
      <c r="R193" s="94"/>
      <c r="S193" s="97"/>
      <c r="T193" s="94"/>
      <c r="U193" s="94"/>
      <c r="V193" s="96"/>
      <c r="AA193" s="94"/>
      <c r="AB193" s="94"/>
      <c r="AD193" s="90">
        <v>28.3</v>
      </c>
      <c r="AE193" s="90">
        <v>28.3</v>
      </c>
      <c r="AK193" s="100"/>
    </row>
    <row r="194" spans="6:37" ht="12.75">
      <c r="F194" s="94"/>
      <c r="G194" s="95"/>
      <c r="H194" s="94"/>
      <c r="I194" s="94"/>
      <c r="J194" s="94"/>
      <c r="K194" s="94"/>
      <c r="L194" s="94"/>
      <c r="M194" s="94"/>
      <c r="N194" s="94"/>
      <c r="O194" s="94"/>
      <c r="P194" s="94"/>
      <c r="Q194" s="96"/>
      <c r="R194" s="94"/>
      <c r="S194" s="97"/>
      <c r="T194" s="94"/>
      <c r="U194" s="94"/>
      <c r="V194" s="96"/>
      <c r="AA194" s="94"/>
      <c r="AB194" s="94"/>
      <c r="AD194" s="90">
        <v>28.4</v>
      </c>
      <c r="AE194" s="90">
        <v>28.4</v>
      </c>
      <c r="AK194" s="100"/>
    </row>
    <row r="195" spans="6:37" ht="12.75">
      <c r="F195" s="94"/>
      <c r="G195" s="95"/>
      <c r="H195" s="94"/>
      <c r="I195" s="94"/>
      <c r="J195" s="94"/>
      <c r="K195" s="94"/>
      <c r="L195" s="94"/>
      <c r="M195" s="94"/>
      <c r="N195" s="94"/>
      <c r="O195" s="94"/>
      <c r="P195" s="94"/>
      <c r="Q195" s="96"/>
      <c r="R195" s="94"/>
      <c r="S195" s="97"/>
      <c r="T195" s="94"/>
      <c r="U195" s="94"/>
      <c r="V195" s="96"/>
      <c r="AA195" s="94"/>
      <c r="AB195" s="94"/>
      <c r="AD195" s="90">
        <v>28.5</v>
      </c>
      <c r="AE195" s="90">
        <v>28.5</v>
      </c>
      <c r="AK195" s="100"/>
    </row>
    <row r="196" spans="6:37" ht="12.75">
      <c r="F196" s="94"/>
      <c r="G196" s="95"/>
      <c r="H196" s="94"/>
      <c r="I196" s="94"/>
      <c r="J196" s="94"/>
      <c r="K196" s="94"/>
      <c r="L196" s="94"/>
      <c r="M196" s="94"/>
      <c r="N196" s="94"/>
      <c r="O196" s="94"/>
      <c r="P196" s="94"/>
      <c r="Q196" s="96"/>
      <c r="R196" s="94"/>
      <c r="S196" s="97"/>
      <c r="T196" s="94"/>
      <c r="U196" s="94"/>
      <c r="V196" s="96"/>
      <c r="AA196" s="94"/>
      <c r="AB196" s="94"/>
      <c r="AD196" s="90">
        <v>28.6</v>
      </c>
      <c r="AE196" s="90">
        <v>28.6</v>
      </c>
      <c r="AK196" s="100"/>
    </row>
    <row r="197" spans="6:37" ht="12.75">
      <c r="F197" s="94"/>
      <c r="G197" s="95"/>
      <c r="H197" s="94"/>
      <c r="I197" s="94"/>
      <c r="J197" s="94"/>
      <c r="K197" s="94"/>
      <c r="L197" s="94"/>
      <c r="M197" s="94"/>
      <c r="N197" s="94"/>
      <c r="O197" s="94"/>
      <c r="P197" s="94"/>
      <c r="Q197" s="96"/>
      <c r="R197" s="94"/>
      <c r="S197" s="97"/>
      <c r="T197" s="94"/>
      <c r="U197" s="94"/>
      <c r="V197" s="96"/>
      <c r="AA197" s="94"/>
      <c r="AB197" s="94"/>
      <c r="AD197" s="90">
        <v>28.7</v>
      </c>
      <c r="AE197" s="90">
        <v>28.7</v>
      </c>
      <c r="AK197" s="100"/>
    </row>
    <row r="198" spans="6:37" ht="12.75">
      <c r="F198" s="94"/>
      <c r="G198" s="95"/>
      <c r="H198" s="94"/>
      <c r="I198" s="94"/>
      <c r="J198" s="94"/>
      <c r="K198" s="94"/>
      <c r="L198" s="94"/>
      <c r="M198" s="94"/>
      <c r="N198" s="94"/>
      <c r="O198" s="94"/>
      <c r="P198" s="94"/>
      <c r="Q198" s="96"/>
      <c r="R198" s="94"/>
      <c r="S198" s="97"/>
      <c r="T198" s="94"/>
      <c r="U198" s="94"/>
      <c r="V198" s="96"/>
      <c r="AA198" s="94"/>
      <c r="AB198" s="94"/>
      <c r="AD198" s="90">
        <v>28.8</v>
      </c>
      <c r="AE198" s="90">
        <v>28.8</v>
      </c>
      <c r="AK198" s="100"/>
    </row>
    <row r="199" spans="6:37" ht="12.75">
      <c r="F199" s="94"/>
      <c r="G199" s="95"/>
      <c r="H199" s="94"/>
      <c r="I199" s="94"/>
      <c r="J199" s="94"/>
      <c r="K199" s="94"/>
      <c r="L199" s="94"/>
      <c r="M199" s="94"/>
      <c r="N199" s="94"/>
      <c r="O199" s="94"/>
      <c r="P199" s="94"/>
      <c r="Q199" s="96"/>
      <c r="R199" s="94"/>
      <c r="S199" s="97"/>
      <c r="T199" s="94"/>
      <c r="U199" s="94"/>
      <c r="V199" s="96"/>
      <c r="AA199" s="94"/>
      <c r="AB199" s="94"/>
      <c r="AD199" s="90">
        <v>28.9</v>
      </c>
      <c r="AE199" s="90">
        <v>28.9</v>
      </c>
      <c r="AK199" s="100"/>
    </row>
    <row r="200" spans="6:37" ht="12.75">
      <c r="F200" s="94"/>
      <c r="G200" s="95"/>
      <c r="H200" s="94"/>
      <c r="I200" s="94"/>
      <c r="J200" s="94"/>
      <c r="K200" s="94"/>
      <c r="L200" s="94"/>
      <c r="M200" s="94"/>
      <c r="N200" s="94"/>
      <c r="O200" s="94"/>
      <c r="P200" s="94"/>
      <c r="Q200" s="96"/>
      <c r="R200" s="94"/>
      <c r="S200" s="97"/>
      <c r="T200" s="94"/>
      <c r="U200" s="94"/>
      <c r="V200" s="96"/>
      <c r="AA200" s="94"/>
      <c r="AB200" s="94"/>
      <c r="AD200" s="90">
        <v>29</v>
      </c>
      <c r="AE200" s="90">
        <v>29</v>
      </c>
      <c r="AK200" s="100"/>
    </row>
    <row r="201" spans="6:37" ht="12.75">
      <c r="F201" s="94"/>
      <c r="G201" s="95"/>
      <c r="H201" s="94"/>
      <c r="I201" s="94"/>
      <c r="J201" s="94"/>
      <c r="K201" s="94"/>
      <c r="L201" s="94"/>
      <c r="M201" s="94"/>
      <c r="N201" s="94"/>
      <c r="O201" s="94"/>
      <c r="P201" s="94"/>
      <c r="Q201" s="96"/>
      <c r="R201" s="94"/>
      <c r="S201" s="97"/>
      <c r="T201" s="94"/>
      <c r="U201" s="94"/>
      <c r="V201" s="96"/>
      <c r="AA201" s="94"/>
      <c r="AB201" s="94"/>
      <c r="AD201" s="90">
        <v>29.1</v>
      </c>
      <c r="AE201" s="90">
        <v>29.1</v>
      </c>
      <c r="AK201" s="100"/>
    </row>
    <row r="202" spans="6:37" ht="12.75">
      <c r="F202" s="94"/>
      <c r="G202" s="95"/>
      <c r="H202" s="94"/>
      <c r="I202" s="94"/>
      <c r="J202" s="94"/>
      <c r="K202" s="94"/>
      <c r="L202" s="94"/>
      <c r="M202" s="94"/>
      <c r="N202" s="94"/>
      <c r="O202" s="94"/>
      <c r="P202" s="94"/>
      <c r="Q202" s="96"/>
      <c r="R202" s="94"/>
      <c r="S202" s="97"/>
      <c r="T202" s="94"/>
      <c r="U202" s="94"/>
      <c r="V202" s="96"/>
      <c r="AA202" s="94"/>
      <c r="AB202" s="94"/>
      <c r="AD202" s="90">
        <v>29.2</v>
      </c>
      <c r="AE202" s="90">
        <v>29.2</v>
      </c>
      <c r="AK202" s="100"/>
    </row>
    <row r="203" spans="6:37" ht="12.75">
      <c r="F203" s="94"/>
      <c r="G203" s="95"/>
      <c r="H203" s="94"/>
      <c r="I203" s="94"/>
      <c r="J203" s="94"/>
      <c r="K203" s="94"/>
      <c r="L203" s="94"/>
      <c r="M203" s="94"/>
      <c r="N203" s="94"/>
      <c r="O203" s="94"/>
      <c r="P203" s="94"/>
      <c r="Q203" s="96"/>
      <c r="R203" s="94"/>
      <c r="S203" s="97"/>
      <c r="T203" s="94"/>
      <c r="U203" s="94"/>
      <c r="V203" s="96"/>
      <c r="AA203" s="94"/>
      <c r="AB203" s="94"/>
      <c r="AD203" s="90">
        <v>29.3</v>
      </c>
      <c r="AE203" s="90">
        <v>29.3</v>
      </c>
      <c r="AK203" s="100"/>
    </row>
    <row r="204" spans="6:37" ht="12.75">
      <c r="F204" s="94"/>
      <c r="G204" s="95"/>
      <c r="H204" s="94"/>
      <c r="I204" s="94"/>
      <c r="J204" s="94"/>
      <c r="K204" s="94"/>
      <c r="L204" s="94"/>
      <c r="M204" s="94"/>
      <c r="N204" s="94"/>
      <c r="O204" s="94"/>
      <c r="P204" s="94"/>
      <c r="Q204" s="96"/>
      <c r="R204" s="94"/>
      <c r="S204" s="97"/>
      <c r="T204" s="94"/>
      <c r="U204" s="94"/>
      <c r="V204" s="96"/>
      <c r="AA204" s="94"/>
      <c r="AB204" s="94"/>
      <c r="AD204" s="90">
        <v>29.4</v>
      </c>
      <c r="AE204" s="90">
        <v>29.4</v>
      </c>
      <c r="AK204" s="100"/>
    </row>
    <row r="205" spans="6:37" ht="12.75">
      <c r="F205" s="94"/>
      <c r="G205" s="95"/>
      <c r="H205" s="94"/>
      <c r="I205" s="94"/>
      <c r="J205" s="94"/>
      <c r="K205" s="94"/>
      <c r="L205" s="94"/>
      <c r="M205" s="94"/>
      <c r="N205" s="94"/>
      <c r="O205" s="94"/>
      <c r="P205" s="94"/>
      <c r="Q205" s="96"/>
      <c r="R205" s="94"/>
      <c r="S205" s="97"/>
      <c r="T205" s="94"/>
      <c r="U205" s="94"/>
      <c r="V205" s="96"/>
      <c r="AA205" s="94"/>
      <c r="AB205" s="94"/>
      <c r="AD205" s="90">
        <v>29.5</v>
      </c>
      <c r="AE205" s="90">
        <v>29.5</v>
      </c>
      <c r="AK205" s="100"/>
    </row>
    <row r="206" spans="6:37" ht="12.75">
      <c r="F206" s="94"/>
      <c r="G206" s="95"/>
      <c r="H206" s="94"/>
      <c r="I206" s="94"/>
      <c r="J206" s="94"/>
      <c r="K206" s="94"/>
      <c r="L206" s="94"/>
      <c r="M206" s="94"/>
      <c r="N206" s="94"/>
      <c r="O206" s="94"/>
      <c r="P206" s="94"/>
      <c r="Q206" s="96"/>
      <c r="R206" s="94"/>
      <c r="S206" s="97"/>
      <c r="T206" s="94"/>
      <c r="U206" s="94"/>
      <c r="V206" s="96"/>
      <c r="AA206" s="94"/>
      <c r="AB206" s="94"/>
      <c r="AD206" s="90">
        <v>29.6</v>
      </c>
      <c r="AE206" s="90">
        <v>29.6</v>
      </c>
      <c r="AK206" s="100"/>
    </row>
    <row r="207" spans="6:37" ht="12.75">
      <c r="F207" s="94"/>
      <c r="G207" s="95"/>
      <c r="H207" s="94"/>
      <c r="I207" s="94"/>
      <c r="J207" s="94"/>
      <c r="K207" s="94"/>
      <c r="L207" s="94"/>
      <c r="M207" s="94"/>
      <c r="N207" s="94"/>
      <c r="O207" s="94"/>
      <c r="P207" s="94"/>
      <c r="Q207" s="96"/>
      <c r="R207" s="94"/>
      <c r="S207" s="97"/>
      <c r="T207" s="94"/>
      <c r="U207" s="94"/>
      <c r="V207" s="96"/>
      <c r="AA207" s="94"/>
      <c r="AB207" s="94"/>
      <c r="AD207" s="90">
        <v>29.7</v>
      </c>
      <c r="AE207" s="90">
        <v>29.7</v>
      </c>
      <c r="AK207" s="100"/>
    </row>
    <row r="208" spans="6:37" ht="12.75">
      <c r="F208" s="94"/>
      <c r="G208" s="95"/>
      <c r="H208" s="94"/>
      <c r="I208" s="94"/>
      <c r="J208" s="94"/>
      <c r="K208" s="94"/>
      <c r="L208" s="94"/>
      <c r="M208" s="94"/>
      <c r="N208" s="94"/>
      <c r="O208" s="94"/>
      <c r="P208" s="94"/>
      <c r="Q208" s="96"/>
      <c r="R208" s="94"/>
      <c r="S208" s="97"/>
      <c r="T208" s="94"/>
      <c r="U208" s="94"/>
      <c r="V208" s="96"/>
      <c r="AA208" s="94"/>
      <c r="AB208" s="94"/>
      <c r="AD208" s="90">
        <v>29.8</v>
      </c>
      <c r="AE208" s="90">
        <v>29.8</v>
      </c>
      <c r="AK208" s="100"/>
    </row>
    <row r="209" spans="6:37" ht="12.75">
      <c r="F209" s="94"/>
      <c r="G209" s="95"/>
      <c r="H209" s="94"/>
      <c r="I209" s="94"/>
      <c r="J209" s="94"/>
      <c r="K209" s="94"/>
      <c r="L209" s="94"/>
      <c r="M209" s="94"/>
      <c r="N209" s="94"/>
      <c r="O209" s="94"/>
      <c r="P209" s="94"/>
      <c r="Q209" s="96"/>
      <c r="R209" s="94"/>
      <c r="S209" s="97"/>
      <c r="T209" s="94"/>
      <c r="U209" s="94"/>
      <c r="V209" s="96"/>
      <c r="AA209" s="94"/>
      <c r="AB209" s="94"/>
      <c r="AD209" s="90">
        <v>29.9</v>
      </c>
      <c r="AE209" s="90">
        <v>29.9</v>
      </c>
      <c r="AK209" s="100"/>
    </row>
    <row r="210" spans="6:37" ht="12.75">
      <c r="F210" s="94"/>
      <c r="G210" s="95"/>
      <c r="H210" s="94"/>
      <c r="I210" s="94"/>
      <c r="J210" s="94"/>
      <c r="K210" s="94"/>
      <c r="L210" s="94"/>
      <c r="M210" s="94"/>
      <c r="N210" s="94"/>
      <c r="O210" s="94"/>
      <c r="P210" s="94"/>
      <c r="Q210" s="96"/>
      <c r="R210" s="94"/>
      <c r="S210" s="97"/>
      <c r="T210" s="94"/>
      <c r="U210" s="94"/>
      <c r="V210" s="96"/>
      <c r="AA210" s="94"/>
      <c r="AB210" s="94"/>
      <c r="AD210" s="90">
        <v>30</v>
      </c>
      <c r="AE210" s="90">
        <v>30</v>
      </c>
      <c r="AK210" s="100"/>
    </row>
    <row r="211" spans="6:37" ht="12.75">
      <c r="F211" s="94"/>
      <c r="G211" s="95"/>
      <c r="H211" s="94"/>
      <c r="I211" s="94"/>
      <c r="J211" s="94"/>
      <c r="K211" s="94"/>
      <c r="L211" s="94"/>
      <c r="M211" s="94"/>
      <c r="N211" s="94"/>
      <c r="O211" s="94"/>
      <c r="P211" s="94"/>
      <c r="Q211" s="96"/>
      <c r="R211" s="94"/>
      <c r="S211" s="97"/>
      <c r="T211" s="94"/>
      <c r="U211" s="94"/>
      <c r="V211" s="96"/>
      <c r="AA211" s="94"/>
      <c r="AB211" s="94"/>
      <c r="AD211" s="90">
        <v>30.1</v>
      </c>
      <c r="AE211" s="90">
        <v>30.1</v>
      </c>
      <c r="AK211" s="100"/>
    </row>
    <row r="212" spans="6:37" ht="12.75">
      <c r="F212" s="94"/>
      <c r="G212" s="95"/>
      <c r="H212" s="94"/>
      <c r="I212" s="94"/>
      <c r="J212" s="94"/>
      <c r="K212" s="94"/>
      <c r="L212" s="94"/>
      <c r="M212" s="94"/>
      <c r="N212" s="94"/>
      <c r="O212" s="94"/>
      <c r="P212" s="94"/>
      <c r="Q212" s="96"/>
      <c r="R212" s="94"/>
      <c r="S212" s="97"/>
      <c r="T212" s="94"/>
      <c r="U212" s="94"/>
      <c r="V212" s="96"/>
      <c r="AA212" s="94"/>
      <c r="AB212" s="94"/>
      <c r="AD212" s="90">
        <v>30.2</v>
      </c>
      <c r="AE212" s="90">
        <v>30.2</v>
      </c>
      <c r="AK212" s="100"/>
    </row>
    <row r="213" spans="6:37" ht="12.75">
      <c r="F213" s="94"/>
      <c r="G213" s="95"/>
      <c r="H213" s="94"/>
      <c r="I213" s="94"/>
      <c r="J213" s="94"/>
      <c r="K213" s="94"/>
      <c r="L213" s="94"/>
      <c r="M213" s="94"/>
      <c r="N213" s="94"/>
      <c r="O213" s="94"/>
      <c r="P213" s="94"/>
      <c r="Q213" s="96"/>
      <c r="R213" s="94"/>
      <c r="S213" s="97"/>
      <c r="T213" s="94"/>
      <c r="U213" s="94"/>
      <c r="V213" s="96"/>
      <c r="AA213" s="94"/>
      <c r="AB213" s="94"/>
      <c r="AD213" s="90">
        <v>30.3</v>
      </c>
      <c r="AE213" s="90">
        <v>30.3</v>
      </c>
      <c r="AK213" s="100"/>
    </row>
    <row r="214" spans="6:37" ht="12.75">
      <c r="F214" s="94"/>
      <c r="G214" s="95"/>
      <c r="H214" s="94"/>
      <c r="I214" s="94"/>
      <c r="J214" s="94"/>
      <c r="K214" s="94"/>
      <c r="L214" s="94"/>
      <c r="M214" s="94"/>
      <c r="N214" s="94"/>
      <c r="O214" s="94"/>
      <c r="P214" s="94"/>
      <c r="Q214" s="96"/>
      <c r="R214" s="94"/>
      <c r="S214" s="97"/>
      <c r="T214" s="94"/>
      <c r="U214" s="94"/>
      <c r="V214" s="96"/>
      <c r="AA214" s="94"/>
      <c r="AB214" s="94"/>
      <c r="AD214" s="90">
        <v>30.4</v>
      </c>
      <c r="AE214" s="90">
        <v>30.4</v>
      </c>
      <c r="AK214" s="100"/>
    </row>
    <row r="215" spans="6:37" ht="12.75">
      <c r="F215" s="94"/>
      <c r="G215" s="95"/>
      <c r="H215" s="94"/>
      <c r="I215" s="94"/>
      <c r="J215" s="94"/>
      <c r="K215" s="94"/>
      <c r="L215" s="94"/>
      <c r="M215" s="94"/>
      <c r="N215" s="94"/>
      <c r="O215" s="94"/>
      <c r="P215" s="94"/>
      <c r="Q215" s="96"/>
      <c r="R215" s="94"/>
      <c r="S215" s="97"/>
      <c r="T215" s="94"/>
      <c r="U215" s="94"/>
      <c r="V215" s="96"/>
      <c r="AA215" s="94"/>
      <c r="AB215" s="94"/>
      <c r="AD215" s="90">
        <v>30.5</v>
      </c>
      <c r="AE215" s="90">
        <v>30.5</v>
      </c>
      <c r="AK215" s="100"/>
    </row>
    <row r="216" spans="6:37" ht="12.75">
      <c r="F216" s="94"/>
      <c r="G216" s="95"/>
      <c r="H216" s="94"/>
      <c r="I216" s="94"/>
      <c r="J216" s="94"/>
      <c r="K216" s="94"/>
      <c r="L216" s="94"/>
      <c r="M216" s="94"/>
      <c r="N216" s="94"/>
      <c r="O216" s="94"/>
      <c r="P216" s="94"/>
      <c r="Q216" s="96"/>
      <c r="R216" s="94"/>
      <c r="S216" s="97"/>
      <c r="T216" s="94"/>
      <c r="U216" s="94"/>
      <c r="V216" s="96"/>
      <c r="AA216" s="94"/>
      <c r="AB216" s="94"/>
      <c r="AD216" s="90">
        <v>30.6</v>
      </c>
      <c r="AE216" s="90">
        <v>30.6</v>
      </c>
      <c r="AK216" s="100"/>
    </row>
    <row r="217" spans="6:37" ht="12.75">
      <c r="F217" s="94"/>
      <c r="G217" s="95"/>
      <c r="H217" s="94"/>
      <c r="I217" s="94"/>
      <c r="J217" s="94"/>
      <c r="K217" s="94"/>
      <c r="L217" s="94"/>
      <c r="M217" s="94"/>
      <c r="N217" s="94"/>
      <c r="O217" s="94"/>
      <c r="P217" s="94"/>
      <c r="Q217" s="96"/>
      <c r="R217" s="94"/>
      <c r="S217" s="97"/>
      <c r="T217" s="94"/>
      <c r="U217" s="94"/>
      <c r="V217" s="96"/>
      <c r="AA217" s="94"/>
      <c r="AB217" s="94"/>
      <c r="AD217" s="90">
        <v>30.7</v>
      </c>
      <c r="AE217" s="90">
        <v>30.7</v>
      </c>
      <c r="AK217" s="100"/>
    </row>
    <row r="218" spans="6:37" ht="12.75">
      <c r="F218" s="94"/>
      <c r="G218" s="95"/>
      <c r="H218" s="94"/>
      <c r="I218" s="94"/>
      <c r="J218" s="94"/>
      <c r="K218" s="94"/>
      <c r="L218" s="94"/>
      <c r="M218" s="94"/>
      <c r="N218" s="94"/>
      <c r="O218" s="94"/>
      <c r="P218" s="94"/>
      <c r="Q218" s="96"/>
      <c r="R218" s="94"/>
      <c r="S218" s="97"/>
      <c r="T218" s="94"/>
      <c r="U218" s="94"/>
      <c r="V218" s="96"/>
      <c r="AA218" s="94"/>
      <c r="AB218" s="94"/>
      <c r="AD218" s="90">
        <v>30.8</v>
      </c>
      <c r="AE218" s="90">
        <v>30.8</v>
      </c>
      <c r="AK218" s="100"/>
    </row>
    <row r="219" spans="6:37" ht="12.75">
      <c r="F219" s="94"/>
      <c r="G219" s="95"/>
      <c r="H219" s="94"/>
      <c r="I219" s="94"/>
      <c r="J219" s="94"/>
      <c r="K219" s="94"/>
      <c r="L219" s="94"/>
      <c r="M219" s="94"/>
      <c r="N219" s="94"/>
      <c r="O219" s="94"/>
      <c r="P219" s="94"/>
      <c r="Q219" s="96"/>
      <c r="R219" s="94"/>
      <c r="S219" s="97"/>
      <c r="T219" s="94"/>
      <c r="U219" s="94"/>
      <c r="V219" s="96"/>
      <c r="AA219" s="94"/>
      <c r="AB219" s="94"/>
      <c r="AD219" s="90">
        <v>30.9</v>
      </c>
      <c r="AE219" s="90">
        <v>30.9</v>
      </c>
      <c r="AK219" s="100"/>
    </row>
    <row r="220" spans="6:37" ht="12.75">
      <c r="F220" s="94"/>
      <c r="G220" s="95"/>
      <c r="H220" s="94"/>
      <c r="I220" s="94"/>
      <c r="J220" s="94"/>
      <c r="K220" s="94"/>
      <c r="L220" s="94"/>
      <c r="M220" s="94"/>
      <c r="N220" s="94"/>
      <c r="O220" s="94"/>
      <c r="P220" s="94"/>
      <c r="Q220" s="96"/>
      <c r="R220" s="94"/>
      <c r="S220" s="97"/>
      <c r="T220" s="94"/>
      <c r="U220" s="94"/>
      <c r="V220" s="96"/>
      <c r="AA220" s="94"/>
      <c r="AB220" s="94"/>
      <c r="AD220" s="90">
        <v>31</v>
      </c>
      <c r="AE220" s="90">
        <v>31</v>
      </c>
      <c r="AK220" s="100"/>
    </row>
    <row r="221" spans="6:37" ht="12.75">
      <c r="F221" s="94"/>
      <c r="G221" s="95"/>
      <c r="H221" s="94"/>
      <c r="I221" s="94"/>
      <c r="J221" s="94"/>
      <c r="K221" s="94"/>
      <c r="L221" s="94"/>
      <c r="M221" s="94"/>
      <c r="N221" s="94"/>
      <c r="O221" s="94"/>
      <c r="P221" s="94"/>
      <c r="Q221" s="96"/>
      <c r="R221" s="94"/>
      <c r="S221" s="97"/>
      <c r="T221" s="94"/>
      <c r="U221" s="94"/>
      <c r="V221" s="96"/>
      <c r="AA221" s="94"/>
      <c r="AB221" s="94"/>
      <c r="AD221" s="90">
        <v>31.1</v>
      </c>
      <c r="AE221" s="90">
        <v>31.1</v>
      </c>
      <c r="AK221" s="100"/>
    </row>
    <row r="222" spans="6:37" ht="12.75">
      <c r="F222" s="94"/>
      <c r="G222" s="95"/>
      <c r="H222" s="94"/>
      <c r="I222" s="94"/>
      <c r="J222" s="94"/>
      <c r="K222" s="94"/>
      <c r="L222" s="94"/>
      <c r="M222" s="94"/>
      <c r="N222" s="94"/>
      <c r="O222" s="94"/>
      <c r="P222" s="94"/>
      <c r="Q222" s="96"/>
      <c r="R222" s="94"/>
      <c r="S222" s="97"/>
      <c r="T222" s="94"/>
      <c r="U222" s="94"/>
      <c r="V222" s="96"/>
      <c r="AA222" s="94"/>
      <c r="AB222" s="94"/>
      <c r="AD222" s="90">
        <v>31.2</v>
      </c>
      <c r="AE222" s="90">
        <v>31.2</v>
      </c>
      <c r="AK222" s="100"/>
    </row>
    <row r="223" spans="6:37" ht="12.75">
      <c r="F223" s="94"/>
      <c r="G223" s="95"/>
      <c r="H223" s="94"/>
      <c r="I223" s="94"/>
      <c r="J223" s="94"/>
      <c r="K223" s="94"/>
      <c r="L223" s="94"/>
      <c r="M223" s="94"/>
      <c r="N223" s="94"/>
      <c r="O223" s="94"/>
      <c r="P223" s="94"/>
      <c r="Q223" s="96"/>
      <c r="R223" s="94"/>
      <c r="S223" s="97"/>
      <c r="T223" s="94"/>
      <c r="U223" s="94"/>
      <c r="V223" s="96"/>
      <c r="AA223" s="94"/>
      <c r="AB223" s="94"/>
      <c r="AD223" s="90">
        <v>31.3</v>
      </c>
      <c r="AE223" s="90">
        <v>31.3</v>
      </c>
      <c r="AK223" s="100"/>
    </row>
    <row r="224" spans="6:37" ht="12.75">
      <c r="F224" s="94"/>
      <c r="G224" s="95"/>
      <c r="H224" s="94"/>
      <c r="I224" s="94"/>
      <c r="J224" s="94"/>
      <c r="K224" s="94"/>
      <c r="L224" s="94"/>
      <c r="M224" s="94"/>
      <c r="N224" s="94"/>
      <c r="O224" s="94"/>
      <c r="P224" s="94"/>
      <c r="Q224" s="96"/>
      <c r="R224" s="94"/>
      <c r="S224" s="97"/>
      <c r="T224" s="94"/>
      <c r="U224" s="94"/>
      <c r="V224" s="96"/>
      <c r="AA224" s="94"/>
      <c r="AB224" s="94"/>
      <c r="AD224" s="90">
        <v>31.4</v>
      </c>
      <c r="AE224" s="90">
        <v>31.4</v>
      </c>
      <c r="AK224" s="100"/>
    </row>
    <row r="225" spans="6:37" ht="12.75">
      <c r="F225" s="94"/>
      <c r="G225" s="95"/>
      <c r="H225" s="94"/>
      <c r="I225" s="94"/>
      <c r="J225" s="94"/>
      <c r="K225" s="94"/>
      <c r="L225" s="94"/>
      <c r="M225" s="94"/>
      <c r="N225" s="94"/>
      <c r="O225" s="94"/>
      <c r="P225" s="94"/>
      <c r="Q225" s="96"/>
      <c r="R225" s="94"/>
      <c r="S225" s="97"/>
      <c r="T225" s="94"/>
      <c r="U225" s="94"/>
      <c r="V225" s="96"/>
      <c r="AA225" s="94"/>
      <c r="AB225" s="94"/>
      <c r="AD225" s="90">
        <v>31.5</v>
      </c>
      <c r="AE225" s="90">
        <v>31.5</v>
      </c>
      <c r="AK225" s="100"/>
    </row>
    <row r="226" spans="6:37" ht="12.75">
      <c r="F226" s="94"/>
      <c r="G226" s="95"/>
      <c r="H226" s="94"/>
      <c r="I226" s="94"/>
      <c r="J226" s="94"/>
      <c r="K226" s="94"/>
      <c r="L226" s="94"/>
      <c r="M226" s="94"/>
      <c r="N226" s="94"/>
      <c r="O226" s="94"/>
      <c r="P226" s="94"/>
      <c r="Q226" s="96"/>
      <c r="R226" s="94"/>
      <c r="S226" s="97"/>
      <c r="T226" s="94"/>
      <c r="U226" s="94"/>
      <c r="V226" s="96"/>
      <c r="AA226" s="94"/>
      <c r="AB226" s="94"/>
      <c r="AD226" s="90">
        <v>31.6</v>
      </c>
      <c r="AE226" s="90">
        <v>31.6</v>
      </c>
      <c r="AK226" s="100"/>
    </row>
    <row r="227" spans="6:37" ht="12.75">
      <c r="F227" s="94"/>
      <c r="G227" s="95"/>
      <c r="H227" s="94"/>
      <c r="I227" s="94"/>
      <c r="J227" s="94"/>
      <c r="K227" s="94"/>
      <c r="L227" s="94"/>
      <c r="M227" s="94"/>
      <c r="N227" s="94"/>
      <c r="O227" s="94"/>
      <c r="P227" s="94"/>
      <c r="Q227" s="96"/>
      <c r="R227" s="94"/>
      <c r="S227" s="97"/>
      <c r="T227" s="94"/>
      <c r="U227" s="94"/>
      <c r="V227" s="96"/>
      <c r="AA227" s="94"/>
      <c r="AB227" s="94"/>
      <c r="AD227" s="90">
        <v>31.7</v>
      </c>
      <c r="AE227" s="90">
        <v>31.7</v>
      </c>
      <c r="AK227" s="100"/>
    </row>
    <row r="228" spans="6:37" ht="12.75">
      <c r="F228" s="94"/>
      <c r="G228" s="95"/>
      <c r="H228" s="94"/>
      <c r="I228" s="94"/>
      <c r="J228" s="94"/>
      <c r="K228" s="94"/>
      <c r="L228" s="94"/>
      <c r="M228" s="94"/>
      <c r="N228" s="94"/>
      <c r="O228" s="94"/>
      <c r="P228" s="94"/>
      <c r="Q228" s="96"/>
      <c r="R228" s="94"/>
      <c r="S228" s="97"/>
      <c r="T228" s="94"/>
      <c r="U228" s="94"/>
      <c r="V228" s="96"/>
      <c r="AA228" s="94"/>
      <c r="AB228" s="94"/>
      <c r="AD228" s="90">
        <v>31.8</v>
      </c>
      <c r="AE228" s="90">
        <v>31.8</v>
      </c>
      <c r="AK228" s="100"/>
    </row>
    <row r="229" spans="6:37" ht="12.75">
      <c r="F229" s="94"/>
      <c r="G229" s="95"/>
      <c r="H229" s="94"/>
      <c r="I229" s="94"/>
      <c r="J229" s="94"/>
      <c r="K229" s="94"/>
      <c r="L229" s="94"/>
      <c r="M229" s="94"/>
      <c r="N229" s="94"/>
      <c r="O229" s="94"/>
      <c r="P229" s="94"/>
      <c r="Q229" s="96"/>
      <c r="R229" s="94"/>
      <c r="S229" s="97"/>
      <c r="T229" s="94"/>
      <c r="U229" s="94"/>
      <c r="V229" s="96"/>
      <c r="AA229" s="94"/>
      <c r="AB229" s="94"/>
      <c r="AD229" s="90">
        <v>31.9</v>
      </c>
      <c r="AE229" s="90">
        <v>31.9</v>
      </c>
      <c r="AK229" s="100"/>
    </row>
    <row r="230" spans="6:37" ht="12.75">
      <c r="F230" s="94"/>
      <c r="G230" s="95"/>
      <c r="H230" s="94"/>
      <c r="I230" s="94"/>
      <c r="J230" s="94"/>
      <c r="K230" s="94"/>
      <c r="L230" s="94"/>
      <c r="M230" s="94"/>
      <c r="N230" s="94"/>
      <c r="O230" s="94"/>
      <c r="P230" s="94"/>
      <c r="Q230" s="96"/>
      <c r="R230" s="94"/>
      <c r="S230" s="97"/>
      <c r="T230" s="94"/>
      <c r="U230" s="94"/>
      <c r="V230" s="96"/>
      <c r="AA230" s="94"/>
      <c r="AB230" s="94"/>
      <c r="AD230" s="90">
        <v>32</v>
      </c>
      <c r="AE230" s="90">
        <v>32</v>
      </c>
      <c r="AK230" s="100"/>
    </row>
    <row r="231" spans="6:37" ht="12.75">
      <c r="F231" s="94"/>
      <c r="G231" s="95"/>
      <c r="H231" s="94"/>
      <c r="I231" s="94"/>
      <c r="J231" s="94"/>
      <c r="K231" s="94"/>
      <c r="L231" s="94"/>
      <c r="M231" s="94"/>
      <c r="N231" s="94"/>
      <c r="O231" s="94"/>
      <c r="P231" s="94"/>
      <c r="Q231" s="96"/>
      <c r="R231" s="94"/>
      <c r="S231" s="97"/>
      <c r="T231" s="94"/>
      <c r="U231" s="94"/>
      <c r="V231" s="96"/>
      <c r="AA231" s="94"/>
      <c r="AB231" s="94"/>
      <c r="AD231" s="90">
        <v>32.1</v>
      </c>
      <c r="AE231" s="90">
        <v>32.1</v>
      </c>
      <c r="AK231" s="100"/>
    </row>
    <row r="232" spans="6:37" ht="12.75">
      <c r="F232" s="94"/>
      <c r="G232" s="95"/>
      <c r="H232" s="94"/>
      <c r="I232" s="94"/>
      <c r="J232" s="94"/>
      <c r="K232" s="94"/>
      <c r="L232" s="94"/>
      <c r="M232" s="94"/>
      <c r="N232" s="94"/>
      <c r="O232" s="94"/>
      <c r="P232" s="94"/>
      <c r="Q232" s="96"/>
      <c r="R232" s="94"/>
      <c r="S232" s="97"/>
      <c r="T232" s="94"/>
      <c r="U232" s="94"/>
      <c r="V232" s="96"/>
      <c r="AA232" s="94"/>
      <c r="AB232" s="94"/>
      <c r="AD232" s="90">
        <v>32.2</v>
      </c>
      <c r="AE232" s="90">
        <v>32.2</v>
      </c>
      <c r="AK232" s="100"/>
    </row>
    <row r="233" spans="6:37" ht="12.75">
      <c r="F233" s="94"/>
      <c r="G233" s="95"/>
      <c r="H233" s="94"/>
      <c r="I233" s="94"/>
      <c r="J233" s="94"/>
      <c r="K233" s="94"/>
      <c r="L233" s="94"/>
      <c r="M233" s="94"/>
      <c r="N233" s="94"/>
      <c r="O233" s="94"/>
      <c r="P233" s="94"/>
      <c r="Q233" s="96"/>
      <c r="R233" s="94"/>
      <c r="S233" s="97"/>
      <c r="T233" s="94"/>
      <c r="U233" s="94"/>
      <c r="V233" s="96"/>
      <c r="AA233" s="94"/>
      <c r="AB233" s="94"/>
      <c r="AD233" s="90">
        <v>32.3</v>
      </c>
      <c r="AE233" s="90">
        <v>32.3</v>
      </c>
      <c r="AK233" s="100"/>
    </row>
    <row r="234" spans="6:37" ht="12.75">
      <c r="F234" s="94"/>
      <c r="G234" s="95"/>
      <c r="H234" s="94"/>
      <c r="I234" s="94"/>
      <c r="J234" s="94"/>
      <c r="K234" s="94"/>
      <c r="L234" s="94"/>
      <c r="M234" s="94"/>
      <c r="N234" s="94"/>
      <c r="O234" s="94"/>
      <c r="P234" s="94"/>
      <c r="Q234" s="96"/>
      <c r="R234" s="94"/>
      <c r="S234" s="97"/>
      <c r="T234" s="94"/>
      <c r="U234" s="94"/>
      <c r="V234" s="96"/>
      <c r="AA234" s="94"/>
      <c r="AB234" s="94"/>
      <c r="AD234" s="90">
        <v>32.4</v>
      </c>
      <c r="AE234" s="90">
        <v>32.4</v>
      </c>
      <c r="AK234" s="100"/>
    </row>
    <row r="235" spans="6:37" ht="12.75">
      <c r="F235" s="94"/>
      <c r="G235" s="95"/>
      <c r="H235" s="94"/>
      <c r="I235" s="94"/>
      <c r="J235" s="94"/>
      <c r="K235" s="94"/>
      <c r="L235" s="94"/>
      <c r="M235" s="94"/>
      <c r="N235" s="94"/>
      <c r="O235" s="94"/>
      <c r="P235" s="94"/>
      <c r="Q235" s="96"/>
      <c r="R235" s="94"/>
      <c r="S235" s="97"/>
      <c r="T235" s="94"/>
      <c r="U235" s="94"/>
      <c r="V235" s="96"/>
      <c r="AA235" s="94"/>
      <c r="AB235" s="94"/>
      <c r="AD235" s="90">
        <v>32.5</v>
      </c>
      <c r="AE235" s="90">
        <v>32.5</v>
      </c>
      <c r="AK235" s="100"/>
    </row>
    <row r="236" spans="6:37" ht="12.75">
      <c r="F236" s="94"/>
      <c r="G236" s="95"/>
      <c r="H236" s="94"/>
      <c r="I236" s="94"/>
      <c r="J236" s="94"/>
      <c r="K236" s="94"/>
      <c r="L236" s="94"/>
      <c r="M236" s="94"/>
      <c r="N236" s="94"/>
      <c r="O236" s="94"/>
      <c r="P236" s="94"/>
      <c r="Q236" s="96"/>
      <c r="R236" s="94"/>
      <c r="S236" s="97"/>
      <c r="T236" s="94"/>
      <c r="U236" s="94"/>
      <c r="V236" s="96"/>
      <c r="AA236" s="94"/>
      <c r="AB236" s="94"/>
      <c r="AD236" s="90">
        <v>32.6</v>
      </c>
      <c r="AE236" s="90">
        <v>32.6</v>
      </c>
      <c r="AK236" s="100"/>
    </row>
    <row r="237" spans="6:37" ht="12.75">
      <c r="F237" s="94"/>
      <c r="G237" s="95"/>
      <c r="H237" s="94"/>
      <c r="I237" s="94"/>
      <c r="J237" s="94"/>
      <c r="K237" s="94"/>
      <c r="L237" s="94"/>
      <c r="M237" s="94"/>
      <c r="N237" s="94"/>
      <c r="O237" s="94"/>
      <c r="P237" s="94"/>
      <c r="Q237" s="96"/>
      <c r="R237" s="94"/>
      <c r="S237" s="97"/>
      <c r="T237" s="94"/>
      <c r="U237" s="94"/>
      <c r="V237" s="96"/>
      <c r="AA237" s="94"/>
      <c r="AB237" s="94"/>
      <c r="AD237" s="90">
        <v>32.7</v>
      </c>
      <c r="AE237" s="90">
        <v>32.7</v>
      </c>
      <c r="AK237" s="100"/>
    </row>
    <row r="238" spans="6:37" ht="12.75">
      <c r="F238" s="94"/>
      <c r="G238" s="95"/>
      <c r="H238" s="94"/>
      <c r="I238" s="94"/>
      <c r="J238" s="94"/>
      <c r="K238" s="94"/>
      <c r="L238" s="94"/>
      <c r="M238" s="94"/>
      <c r="N238" s="94"/>
      <c r="O238" s="94"/>
      <c r="P238" s="94"/>
      <c r="Q238" s="96"/>
      <c r="R238" s="94"/>
      <c r="S238" s="97"/>
      <c r="T238" s="94"/>
      <c r="U238" s="94"/>
      <c r="V238" s="96"/>
      <c r="AA238" s="94"/>
      <c r="AB238" s="94"/>
      <c r="AD238" s="90">
        <v>32.8</v>
      </c>
      <c r="AE238" s="90">
        <v>32.8</v>
      </c>
      <c r="AK238" s="100"/>
    </row>
    <row r="239" spans="6:37" ht="12.75">
      <c r="F239" s="94"/>
      <c r="G239" s="95"/>
      <c r="H239" s="94"/>
      <c r="I239" s="94"/>
      <c r="J239" s="94"/>
      <c r="K239" s="94"/>
      <c r="L239" s="94"/>
      <c r="M239" s="94"/>
      <c r="N239" s="94"/>
      <c r="O239" s="94"/>
      <c r="P239" s="94"/>
      <c r="Q239" s="96"/>
      <c r="R239" s="94"/>
      <c r="S239" s="97"/>
      <c r="T239" s="94"/>
      <c r="U239" s="94"/>
      <c r="V239" s="96"/>
      <c r="AA239" s="94"/>
      <c r="AB239" s="94"/>
      <c r="AD239" s="90">
        <v>32.9</v>
      </c>
      <c r="AE239" s="90">
        <v>32.9</v>
      </c>
      <c r="AK239" s="100"/>
    </row>
    <row r="240" spans="6:37" ht="12.75">
      <c r="F240" s="94"/>
      <c r="G240" s="95"/>
      <c r="H240" s="94"/>
      <c r="I240" s="94"/>
      <c r="J240" s="94"/>
      <c r="K240" s="94"/>
      <c r="L240" s="94"/>
      <c r="M240" s="94"/>
      <c r="N240" s="94"/>
      <c r="O240" s="94"/>
      <c r="P240" s="94"/>
      <c r="Q240" s="96"/>
      <c r="R240" s="94"/>
      <c r="S240" s="97"/>
      <c r="T240" s="94"/>
      <c r="U240" s="94"/>
      <c r="V240" s="96"/>
      <c r="AA240" s="94"/>
      <c r="AB240" s="94"/>
      <c r="AD240" s="90">
        <v>33</v>
      </c>
      <c r="AE240" s="90">
        <v>33</v>
      </c>
      <c r="AK240" s="100"/>
    </row>
    <row r="241" spans="6:37" ht="12.75">
      <c r="F241" s="94"/>
      <c r="G241" s="95"/>
      <c r="H241" s="94"/>
      <c r="I241" s="94"/>
      <c r="J241" s="94"/>
      <c r="K241" s="94"/>
      <c r="L241" s="94"/>
      <c r="M241" s="94"/>
      <c r="N241" s="94"/>
      <c r="O241" s="94"/>
      <c r="P241" s="94"/>
      <c r="Q241" s="96"/>
      <c r="R241" s="94"/>
      <c r="S241" s="97"/>
      <c r="T241" s="94"/>
      <c r="U241" s="94"/>
      <c r="V241" s="96"/>
      <c r="AA241" s="94"/>
      <c r="AB241" s="94"/>
      <c r="AD241" s="90">
        <v>33.1</v>
      </c>
      <c r="AE241" s="90">
        <v>33.1</v>
      </c>
      <c r="AK241" s="100"/>
    </row>
    <row r="242" spans="6:37" ht="12.75">
      <c r="F242" s="94"/>
      <c r="G242" s="95"/>
      <c r="H242" s="94"/>
      <c r="I242" s="94"/>
      <c r="J242" s="94"/>
      <c r="K242" s="94"/>
      <c r="L242" s="94"/>
      <c r="M242" s="94"/>
      <c r="N242" s="94"/>
      <c r="O242" s="94"/>
      <c r="P242" s="94"/>
      <c r="Q242" s="96"/>
      <c r="R242" s="94"/>
      <c r="S242" s="97"/>
      <c r="T242" s="94"/>
      <c r="U242" s="94"/>
      <c r="V242" s="96"/>
      <c r="AA242" s="94"/>
      <c r="AB242" s="94"/>
      <c r="AD242" s="90">
        <v>33.2</v>
      </c>
      <c r="AE242" s="90">
        <v>33.2</v>
      </c>
      <c r="AK242" s="100"/>
    </row>
    <row r="243" spans="6:37" ht="12.75">
      <c r="F243" s="81"/>
      <c r="G243" s="81"/>
      <c r="H243" s="81"/>
      <c r="I243" s="81"/>
      <c r="J243" s="81"/>
      <c r="K243" s="81"/>
      <c r="L243" s="81"/>
      <c r="M243" s="81"/>
      <c r="N243" s="81"/>
      <c r="O243" s="81"/>
      <c r="P243" s="81"/>
      <c r="Q243" s="81"/>
      <c r="R243" s="81"/>
      <c r="S243" s="81"/>
      <c r="T243" s="81"/>
      <c r="U243" s="81"/>
      <c r="AA243" s="81"/>
      <c r="AB243" s="81"/>
      <c r="AD243" s="90">
        <v>33.3</v>
      </c>
      <c r="AE243" s="90">
        <v>33.3</v>
      </c>
      <c r="AK243" s="100"/>
    </row>
    <row r="244" spans="30:37" ht="12.75">
      <c r="AD244" s="90">
        <v>33.4</v>
      </c>
      <c r="AE244" s="90">
        <v>33.4</v>
      </c>
      <c r="AK244" s="100"/>
    </row>
    <row r="245" spans="30:37" ht="12.75">
      <c r="AD245" s="90">
        <v>33.5</v>
      </c>
      <c r="AE245" s="90">
        <v>33.5</v>
      </c>
      <c r="AK245" s="100"/>
    </row>
    <row r="246" spans="30:37" ht="12.75">
      <c r="AD246" s="90">
        <v>33.6</v>
      </c>
      <c r="AE246" s="90">
        <v>33.6</v>
      </c>
      <c r="AK246" s="100"/>
    </row>
    <row r="247" spans="30:37" ht="12.75">
      <c r="AD247" s="90">
        <v>33.7</v>
      </c>
      <c r="AE247" s="90">
        <v>33.7</v>
      </c>
      <c r="AK247" s="100"/>
    </row>
    <row r="248" spans="30:37" ht="12.75">
      <c r="AD248" s="90">
        <v>33.8</v>
      </c>
      <c r="AE248" s="90">
        <v>33.8</v>
      </c>
      <c r="AK248" s="100"/>
    </row>
    <row r="249" spans="30:37" ht="12.75">
      <c r="AD249" s="90">
        <v>33.9</v>
      </c>
      <c r="AE249" s="90">
        <v>33.9</v>
      </c>
      <c r="AK249" s="100"/>
    </row>
    <row r="250" spans="30:37" ht="12.75">
      <c r="AD250" s="90">
        <v>34</v>
      </c>
      <c r="AE250" s="90">
        <v>34</v>
      </c>
      <c r="AK250" s="100"/>
    </row>
    <row r="251" spans="30:37" ht="12.75">
      <c r="AD251" s="90">
        <v>34.1</v>
      </c>
      <c r="AE251" s="90">
        <v>34.1</v>
      </c>
      <c r="AK251" s="100"/>
    </row>
    <row r="252" spans="30:37" ht="12.75">
      <c r="AD252" s="90">
        <v>34.2</v>
      </c>
      <c r="AE252" s="90">
        <v>34.2</v>
      </c>
      <c r="AK252" s="100"/>
    </row>
    <row r="253" spans="30:37" ht="12.75">
      <c r="AD253" s="90">
        <v>34.3</v>
      </c>
      <c r="AE253" s="90">
        <v>34.3</v>
      </c>
      <c r="AK253" s="100"/>
    </row>
    <row r="254" spans="30:37" ht="12.75">
      <c r="AD254" s="90">
        <v>34.4</v>
      </c>
      <c r="AE254" s="90">
        <v>34.4</v>
      </c>
      <c r="AK254" s="100"/>
    </row>
    <row r="255" spans="30:37" ht="12.75">
      <c r="AD255" s="90">
        <v>34.5</v>
      </c>
      <c r="AE255" s="90">
        <v>34.5</v>
      </c>
      <c r="AK255" s="100"/>
    </row>
    <row r="256" spans="30:37" ht="12.75">
      <c r="AD256" s="90">
        <v>34.6</v>
      </c>
      <c r="AE256" s="90">
        <v>34.6</v>
      </c>
      <c r="AK256" s="100"/>
    </row>
    <row r="257" spans="30:37" ht="12.75">
      <c r="AD257" s="90">
        <v>34.7</v>
      </c>
      <c r="AE257" s="90">
        <v>34.7</v>
      </c>
      <c r="AK257" s="100"/>
    </row>
    <row r="258" spans="30:37" ht="12.75">
      <c r="AD258" s="90">
        <v>34.8</v>
      </c>
      <c r="AE258" s="90">
        <v>34.8</v>
      </c>
      <c r="AK258" s="100"/>
    </row>
    <row r="259" spans="30:37" ht="12.75">
      <c r="AD259" s="90">
        <v>34.9</v>
      </c>
      <c r="AE259" s="90">
        <v>34.9</v>
      </c>
      <c r="AK259" s="100"/>
    </row>
    <row r="260" spans="30:37" ht="12.75">
      <c r="AD260" s="90">
        <v>35</v>
      </c>
      <c r="AE260" s="90">
        <v>35</v>
      </c>
      <c r="AK260" s="100"/>
    </row>
    <row r="261" spans="30:37" ht="12.75">
      <c r="AD261" s="90">
        <v>35.1</v>
      </c>
      <c r="AE261" s="90">
        <v>35.1</v>
      </c>
      <c r="AK261" s="100"/>
    </row>
    <row r="262" spans="30:37" ht="12.75">
      <c r="AD262" s="90">
        <v>35.2</v>
      </c>
      <c r="AE262" s="90">
        <v>35.2</v>
      </c>
      <c r="AK262" s="100"/>
    </row>
    <row r="263" spans="30:37" ht="12.75">
      <c r="AD263" s="90">
        <v>35.3</v>
      </c>
      <c r="AE263" s="90">
        <v>35.3</v>
      </c>
      <c r="AK263" s="100"/>
    </row>
    <row r="264" spans="30:37" ht="12.75">
      <c r="AD264" s="90">
        <v>35.4</v>
      </c>
      <c r="AE264" s="90">
        <v>35.4</v>
      </c>
      <c r="AK264" s="100"/>
    </row>
    <row r="265" spans="30:37" ht="12.75">
      <c r="AD265" s="90">
        <v>35.5</v>
      </c>
      <c r="AE265" s="90">
        <v>35.5</v>
      </c>
      <c r="AK265" s="100"/>
    </row>
    <row r="266" spans="30:37" ht="12.75">
      <c r="AD266" s="90">
        <v>35.6</v>
      </c>
      <c r="AE266" s="90">
        <v>35.6</v>
      </c>
      <c r="AK266" s="100"/>
    </row>
    <row r="267" spans="30:37" ht="12.75">
      <c r="AD267" s="90">
        <v>35.7</v>
      </c>
      <c r="AE267" s="90">
        <v>35.7</v>
      </c>
      <c r="AK267" s="100"/>
    </row>
    <row r="268" spans="30:37" ht="12.75">
      <c r="AD268" s="90">
        <v>35.8</v>
      </c>
      <c r="AE268" s="90">
        <v>35.8</v>
      </c>
      <c r="AK268" s="100"/>
    </row>
    <row r="269" spans="30:37" ht="12.75">
      <c r="AD269" s="90">
        <v>35.9</v>
      </c>
      <c r="AE269" s="90">
        <v>35.9</v>
      </c>
      <c r="AK269" s="100"/>
    </row>
    <row r="270" spans="30:37" ht="12.75">
      <c r="AD270" s="90">
        <v>36</v>
      </c>
      <c r="AE270" s="90">
        <v>36</v>
      </c>
      <c r="AK270" s="100"/>
    </row>
    <row r="271" spans="30:37" ht="12.75">
      <c r="AD271" s="90">
        <v>36.1</v>
      </c>
      <c r="AE271" s="90">
        <v>36.1</v>
      </c>
      <c r="AK271" s="100"/>
    </row>
    <row r="272" spans="30:37" ht="12.75">
      <c r="AD272" s="90">
        <v>36.2</v>
      </c>
      <c r="AE272" s="90">
        <v>36.2</v>
      </c>
      <c r="AK272" s="100"/>
    </row>
    <row r="273" spans="30:37" ht="12.75">
      <c r="AD273" s="90">
        <v>36.3</v>
      </c>
      <c r="AE273" s="90">
        <v>36.3</v>
      </c>
      <c r="AK273" s="100"/>
    </row>
    <row r="274" spans="30:37" ht="12.75">
      <c r="AD274" s="90">
        <v>36.4</v>
      </c>
      <c r="AE274" s="90">
        <v>36.4</v>
      </c>
      <c r="AK274" s="100"/>
    </row>
    <row r="275" spans="30:37" ht="12.75">
      <c r="AD275" s="90">
        <v>36.5</v>
      </c>
      <c r="AE275" s="90">
        <v>36.5</v>
      </c>
      <c r="AK275" s="100"/>
    </row>
    <row r="276" spans="30:37" ht="12.75">
      <c r="AD276" s="90">
        <v>36.6</v>
      </c>
      <c r="AE276" s="90">
        <v>36.6</v>
      </c>
      <c r="AK276" s="100"/>
    </row>
    <row r="277" spans="30:37" ht="12.75">
      <c r="AD277" s="90">
        <v>36.7</v>
      </c>
      <c r="AE277" s="90">
        <v>36.7</v>
      </c>
      <c r="AK277" s="100"/>
    </row>
    <row r="278" spans="30:37" ht="12.75">
      <c r="AD278" s="90">
        <v>36.8</v>
      </c>
      <c r="AE278" s="90">
        <v>36.8</v>
      </c>
      <c r="AK278" s="100"/>
    </row>
    <row r="279" spans="30:37" ht="12.75">
      <c r="AD279" s="90">
        <v>36.9</v>
      </c>
      <c r="AE279" s="90">
        <v>36.9</v>
      </c>
      <c r="AK279" s="100"/>
    </row>
    <row r="280" spans="30:37" ht="12.75">
      <c r="AD280" s="90">
        <v>37</v>
      </c>
      <c r="AE280" s="90">
        <v>37</v>
      </c>
      <c r="AK280" s="100"/>
    </row>
    <row r="281" spans="30:37" ht="12.75">
      <c r="AD281" s="90">
        <v>37.1</v>
      </c>
      <c r="AE281" s="90">
        <v>37.1</v>
      </c>
      <c r="AK281" s="100"/>
    </row>
    <row r="282" spans="30:37" ht="12.75">
      <c r="AD282" s="90">
        <v>37.2</v>
      </c>
      <c r="AE282" s="90">
        <v>37.2</v>
      </c>
      <c r="AK282" s="100"/>
    </row>
    <row r="283" spans="30:37" ht="12.75">
      <c r="AD283" s="90">
        <v>37.3</v>
      </c>
      <c r="AE283" s="90">
        <v>37.3</v>
      </c>
      <c r="AK283" s="100"/>
    </row>
    <row r="284" spans="30:37" ht="12.75">
      <c r="AD284" s="90">
        <v>37.4</v>
      </c>
      <c r="AE284" s="90">
        <v>37.4</v>
      </c>
      <c r="AK284" s="100"/>
    </row>
    <row r="285" spans="30:37" ht="12.75">
      <c r="AD285" s="90">
        <v>37.5</v>
      </c>
      <c r="AE285" s="90">
        <v>37.5</v>
      </c>
      <c r="AK285" s="100"/>
    </row>
    <row r="286" spans="30:37" ht="12.75">
      <c r="AD286" s="90">
        <v>37.6</v>
      </c>
      <c r="AE286" s="90">
        <v>37.6</v>
      </c>
      <c r="AK286" s="100"/>
    </row>
    <row r="287" spans="30:37" ht="12.75">
      <c r="AD287" s="90">
        <v>37.7</v>
      </c>
      <c r="AE287" s="90">
        <v>37.7</v>
      </c>
      <c r="AK287" s="100"/>
    </row>
    <row r="288" spans="30:37" ht="12.75">
      <c r="AD288" s="90">
        <v>37.8</v>
      </c>
      <c r="AE288" s="90">
        <v>37.8</v>
      </c>
      <c r="AK288" s="100"/>
    </row>
    <row r="289" spans="30:37" ht="12.75">
      <c r="AD289" s="90">
        <v>37.9</v>
      </c>
      <c r="AE289" s="90">
        <v>37.9</v>
      </c>
      <c r="AK289" s="100"/>
    </row>
    <row r="290" spans="30:37" ht="12.75">
      <c r="AD290" s="90">
        <v>38</v>
      </c>
      <c r="AE290" s="90">
        <v>38</v>
      </c>
      <c r="AK290" s="100"/>
    </row>
    <row r="291" spans="30:37" ht="12.75">
      <c r="AD291" s="90">
        <v>38.1</v>
      </c>
      <c r="AE291" s="90">
        <v>38.1</v>
      </c>
      <c r="AK291" s="100"/>
    </row>
    <row r="292" spans="30:37" ht="12.75">
      <c r="AD292" s="90">
        <v>38.2</v>
      </c>
      <c r="AE292" s="90">
        <v>38.2</v>
      </c>
      <c r="AK292" s="100"/>
    </row>
    <row r="293" spans="30:37" ht="12.75">
      <c r="AD293" s="90">
        <v>38.3</v>
      </c>
      <c r="AE293" s="90">
        <v>38.3</v>
      </c>
      <c r="AK293" s="100"/>
    </row>
    <row r="294" spans="30:37" ht="12.75">
      <c r="AD294" s="90">
        <v>38.4</v>
      </c>
      <c r="AE294" s="90">
        <v>38.4</v>
      </c>
      <c r="AK294" s="100"/>
    </row>
    <row r="295" spans="30:37" ht="12.75">
      <c r="AD295" s="90">
        <v>38.5</v>
      </c>
      <c r="AE295" s="90">
        <v>38.5</v>
      </c>
      <c r="AK295" s="100"/>
    </row>
    <row r="296" spans="30:37" ht="12.75">
      <c r="AD296" s="90">
        <v>38.6</v>
      </c>
      <c r="AE296" s="90">
        <v>38.6</v>
      </c>
      <c r="AK296" s="100"/>
    </row>
    <row r="297" spans="30:37" ht="12.75">
      <c r="AD297" s="90">
        <v>38.7</v>
      </c>
      <c r="AE297" s="90">
        <v>38.7</v>
      </c>
      <c r="AK297" s="100"/>
    </row>
    <row r="298" spans="30:37" ht="12.75">
      <c r="AD298" s="90">
        <v>38.8</v>
      </c>
      <c r="AE298" s="90">
        <v>38.8</v>
      </c>
      <c r="AK298" s="100"/>
    </row>
    <row r="299" spans="30:37" ht="12.75">
      <c r="AD299" s="90">
        <v>38.9</v>
      </c>
      <c r="AE299" s="90">
        <v>38.9</v>
      </c>
      <c r="AK299" s="100"/>
    </row>
    <row r="300" spans="30:37" ht="12.75">
      <c r="AD300" s="90">
        <v>39</v>
      </c>
      <c r="AE300" s="90">
        <v>39</v>
      </c>
      <c r="AK300" s="100"/>
    </row>
    <row r="301" spans="30:37" ht="12.75">
      <c r="AD301" s="90">
        <v>39.1</v>
      </c>
      <c r="AE301" s="90">
        <v>39.1</v>
      </c>
      <c r="AK301" s="100"/>
    </row>
    <row r="302" spans="30:37" ht="12.75">
      <c r="AD302" s="90">
        <v>39.2</v>
      </c>
      <c r="AE302" s="90">
        <v>39.2</v>
      </c>
      <c r="AK302" s="100"/>
    </row>
    <row r="303" spans="30:37" ht="12.75">
      <c r="AD303" s="90">
        <v>39.3</v>
      </c>
      <c r="AE303" s="90">
        <v>39.3</v>
      </c>
      <c r="AK303" s="100"/>
    </row>
    <row r="304" spans="30:37" ht="12.75">
      <c r="AD304" s="90">
        <v>39.4</v>
      </c>
      <c r="AE304" s="90">
        <v>39.4</v>
      </c>
      <c r="AK304" s="100"/>
    </row>
    <row r="305" spans="30:37" ht="12.75">
      <c r="AD305" s="90">
        <v>39.5</v>
      </c>
      <c r="AE305" s="90">
        <v>39.5</v>
      </c>
      <c r="AK305" s="100"/>
    </row>
    <row r="306" spans="30:37" ht="12.75">
      <c r="AD306" s="90">
        <v>39.6</v>
      </c>
      <c r="AE306" s="90">
        <v>39.6</v>
      </c>
      <c r="AK306" s="100"/>
    </row>
    <row r="307" spans="30:37" ht="12.75">
      <c r="AD307" s="90">
        <v>39.7</v>
      </c>
      <c r="AE307" s="90">
        <v>39.7</v>
      </c>
      <c r="AK307" s="100"/>
    </row>
    <row r="308" spans="30:37" ht="12.75">
      <c r="AD308" s="90">
        <v>39.8</v>
      </c>
      <c r="AE308" s="90">
        <v>39.8</v>
      </c>
      <c r="AK308" s="100"/>
    </row>
    <row r="309" spans="30:37" ht="12.75">
      <c r="AD309" s="90">
        <v>39.9</v>
      </c>
      <c r="AE309" s="90">
        <v>39.9</v>
      </c>
      <c r="AK309" s="100"/>
    </row>
    <row r="310" spans="30:37" ht="12.75">
      <c r="AD310" s="90">
        <v>40</v>
      </c>
      <c r="AE310" s="90">
        <v>40</v>
      </c>
      <c r="AK310" s="100"/>
    </row>
    <row r="311" spans="30:37" ht="12.75">
      <c r="AD311" s="90">
        <v>40.1</v>
      </c>
      <c r="AE311" s="90">
        <v>40.1</v>
      </c>
      <c r="AK311" s="100"/>
    </row>
    <row r="312" spans="30:37" ht="12.75">
      <c r="AD312" s="90">
        <v>40.2</v>
      </c>
      <c r="AE312" s="90">
        <v>40.2</v>
      </c>
      <c r="AK312" s="100"/>
    </row>
    <row r="313" spans="30:37" ht="12.75">
      <c r="AD313" s="90">
        <v>40.3</v>
      </c>
      <c r="AE313" s="90">
        <v>40.3</v>
      </c>
      <c r="AK313" s="100"/>
    </row>
    <row r="314" spans="30:37" ht="12.75">
      <c r="AD314" s="90">
        <v>40.4</v>
      </c>
      <c r="AE314" s="90">
        <v>40.4</v>
      </c>
      <c r="AK314" s="100"/>
    </row>
    <row r="315" spans="30:37" ht="12.75">
      <c r="AD315" s="90">
        <v>40.5</v>
      </c>
      <c r="AE315" s="90">
        <v>40.5</v>
      </c>
      <c r="AK315" s="100"/>
    </row>
    <row r="316" spans="30:37" ht="12.75">
      <c r="AD316" s="90">
        <v>40.6</v>
      </c>
      <c r="AE316" s="90">
        <v>40.6</v>
      </c>
      <c r="AK316" s="100"/>
    </row>
    <row r="317" spans="30:37" ht="12.75">
      <c r="AD317" s="90">
        <v>40.7</v>
      </c>
      <c r="AE317" s="90">
        <v>40.7</v>
      </c>
      <c r="AK317" s="100"/>
    </row>
    <row r="318" spans="30:37" ht="12.75">
      <c r="AD318" s="90">
        <v>40.8</v>
      </c>
      <c r="AE318" s="90">
        <v>40.8</v>
      </c>
      <c r="AK318" s="100"/>
    </row>
    <row r="319" spans="30:37" ht="12.75">
      <c r="AD319" s="90">
        <v>40.9</v>
      </c>
      <c r="AE319" s="90">
        <v>40.9</v>
      </c>
      <c r="AK319" s="100"/>
    </row>
    <row r="320" spans="30:37" ht="12.75">
      <c r="AD320" s="90">
        <v>41</v>
      </c>
      <c r="AE320" s="90">
        <v>41</v>
      </c>
      <c r="AK320" s="100"/>
    </row>
    <row r="321" spans="30:37" ht="12.75">
      <c r="AD321" s="90">
        <v>41.1</v>
      </c>
      <c r="AE321" s="90">
        <v>41.1</v>
      </c>
      <c r="AK321" s="100"/>
    </row>
    <row r="322" spans="30:37" ht="12.75">
      <c r="AD322" s="90">
        <v>41.2</v>
      </c>
      <c r="AE322" s="90">
        <v>41.2</v>
      </c>
      <c r="AK322" s="100"/>
    </row>
    <row r="323" spans="30:37" ht="12.75">
      <c r="AD323" s="90">
        <v>41.3</v>
      </c>
      <c r="AE323" s="90">
        <v>41.3</v>
      </c>
      <c r="AK323" s="100"/>
    </row>
    <row r="324" spans="30:37" ht="12.75">
      <c r="AD324" s="90">
        <v>41.4</v>
      </c>
      <c r="AE324" s="90">
        <v>41.4</v>
      </c>
      <c r="AK324" s="100"/>
    </row>
    <row r="325" spans="30:37" ht="12.75">
      <c r="AD325" s="90">
        <v>41.5</v>
      </c>
      <c r="AE325" s="90">
        <v>41.5</v>
      </c>
      <c r="AK325" s="100"/>
    </row>
    <row r="326" spans="30:37" ht="12.75">
      <c r="AD326" s="90">
        <v>41.6</v>
      </c>
      <c r="AE326" s="90">
        <v>41.6</v>
      </c>
      <c r="AK326" s="100"/>
    </row>
    <row r="327" spans="30:37" ht="12.75">
      <c r="AD327" s="90">
        <v>41.7</v>
      </c>
      <c r="AE327" s="90">
        <v>41.7</v>
      </c>
      <c r="AK327" s="100"/>
    </row>
    <row r="328" spans="30:37" ht="12.75">
      <c r="AD328" s="90">
        <v>41.8</v>
      </c>
      <c r="AE328" s="90">
        <v>41.8</v>
      </c>
      <c r="AK328" s="100"/>
    </row>
    <row r="329" spans="30:37" ht="12.75">
      <c r="AD329" s="90">
        <v>41.9</v>
      </c>
      <c r="AE329" s="90">
        <v>41.9</v>
      </c>
      <c r="AK329" s="100"/>
    </row>
    <row r="330" spans="30:37" ht="12.75">
      <c r="AD330" s="90">
        <v>42</v>
      </c>
      <c r="AE330" s="90">
        <v>42</v>
      </c>
      <c r="AK330" s="100"/>
    </row>
    <row r="331" spans="30:37" ht="12.75">
      <c r="AD331" s="90">
        <v>42.1</v>
      </c>
      <c r="AE331" s="90">
        <v>42.1</v>
      </c>
      <c r="AK331" s="100"/>
    </row>
    <row r="332" spans="30:37" ht="12.75">
      <c r="AD332" s="90">
        <v>42.2</v>
      </c>
      <c r="AE332" s="90">
        <v>42.2</v>
      </c>
      <c r="AK332" s="100"/>
    </row>
    <row r="333" spans="30:37" ht="12.75">
      <c r="AD333" s="90">
        <v>42.3</v>
      </c>
      <c r="AE333" s="90">
        <v>42.3</v>
      </c>
      <c r="AK333" s="100"/>
    </row>
    <row r="334" spans="30:37" ht="12.75">
      <c r="AD334" s="90">
        <v>42.4</v>
      </c>
      <c r="AE334" s="90">
        <v>42.4</v>
      </c>
      <c r="AK334" s="100"/>
    </row>
    <row r="335" spans="30:37" ht="12.75">
      <c r="AD335" s="90">
        <v>42.5</v>
      </c>
      <c r="AE335" s="90">
        <v>42.5</v>
      </c>
      <c r="AK335" s="100"/>
    </row>
    <row r="336" spans="30:37" ht="12.75">
      <c r="AD336" s="90">
        <v>42.6</v>
      </c>
      <c r="AE336" s="90">
        <v>42.6</v>
      </c>
      <c r="AK336" s="100"/>
    </row>
    <row r="337" spans="30:37" ht="12.75">
      <c r="AD337" s="90">
        <v>42.7</v>
      </c>
      <c r="AE337" s="90">
        <v>42.7</v>
      </c>
      <c r="AK337" s="100"/>
    </row>
    <row r="338" spans="30:37" ht="12.75">
      <c r="AD338" s="90">
        <v>42.8</v>
      </c>
      <c r="AE338" s="90">
        <v>42.8</v>
      </c>
      <c r="AK338" s="100"/>
    </row>
    <row r="339" spans="30:37" ht="12.75">
      <c r="AD339" s="90">
        <v>42.9</v>
      </c>
      <c r="AE339" s="90">
        <v>42.9</v>
      </c>
      <c r="AK339" s="100"/>
    </row>
    <row r="340" spans="30:37" ht="12.75">
      <c r="AD340" s="90">
        <v>43</v>
      </c>
      <c r="AE340" s="90">
        <v>43</v>
      </c>
      <c r="AK340" s="100"/>
    </row>
    <row r="341" spans="30:37" ht="12.75">
      <c r="AD341" s="90">
        <v>43.1</v>
      </c>
      <c r="AE341" s="90">
        <v>43.1</v>
      </c>
      <c r="AK341" s="100"/>
    </row>
    <row r="342" spans="30:37" ht="12.75">
      <c r="AD342" s="90">
        <v>43.2</v>
      </c>
      <c r="AE342" s="90">
        <v>43.2</v>
      </c>
      <c r="AK342" s="100"/>
    </row>
    <row r="343" spans="30:37" ht="12.75">
      <c r="AD343" s="90">
        <v>43.3</v>
      </c>
      <c r="AE343" s="90">
        <v>43.3</v>
      </c>
      <c r="AK343" s="100"/>
    </row>
    <row r="344" spans="30:37" ht="12.75">
      <c r="AD344" s="90">
        <v>43.4</v>
      </c>
      <c r="AE344" s="90">
        <v>43.4</v>
      </c>
      <c r="AK344" s="100"/>
    </row>
    <row r="345" spans="30:37" ht="12.75">
      <c r="AD345" s="90">
        <v>43.5</v>
      </c>
      <c r="AE345" s="90">
        <v>43.5</v>
      </c>
      <c r="AK345" s="100"/>
    </row>
    <row r="346" spans="30:37" ht="12.75">
      <c r="AD346" s="90">
        <v>43.6</v>
      </c>
      <c r="AE346" s="90">
        <v>43.6</v>
      </c>
      <c r="AK346" s="100"/>
    </row>
    <row r="347" spans="30:37" ht="12.75">
      <c r="AD347" s="90">
        <v>43.7</v>
      </c>
      <c r="AE347" s="90">
        <v>43.7</v>
      </c>
      <c r="AK347" s="100"/>
    </row>
    <row r="348" spans="30:37" ht="12.75">
      <c r="AD348" s="90">
        <v>43.8</v>
      </c>
      <c r="AE348" s="90">
        <v>43.8</v>
      </c>
      <c r="AK348" s="100"/>
    </row>
    <row r="349" spans="30:37" ht="12.75">
      <c r="AD349" s="90">
        <v>43.9</v>
      </c>
      <c r="AE349" s="90">
        <v>43.9</v>
      </c>
      <c r="AK349" s="100"/>
    </row>
    <row r="350" spans="30:37" ht="12.75">
      <c r="AD350" s="90">
        <v>44</v>
      </c>
      <c r="AE350" s="90">
        <v>44</v>
      </c>
      <c r="AK350" s="100"/>
    </row>
    <row r="351" spans="30:37" ht="12.75">
      <c r="AD351" s="90">
        <v>44.1</v>
      </c>
      <c r="AE351" s="90">
        <v>44.1</v>
      </c>
      <c r="AK351" s="100"/>
    </row>
    <row r="352" spans="30:37" ht="12.75">
      <c r="AD352" s="90">
        <v>44.2</v>
      </c>
      <c r="AE352" s="90">
        <v>44.2</v>
      </c>
      <c r="AK352" s="100"/>
    </row>
    <row r="353" spans="30:37" ht="12.75">
      <c r="AD353" s="90">
        <v>44.3</v>
      </c>
      <c r="AE353" s="90">
        <v>44.3</v>
      </c>
      <c r="AK353" s="100"/>
    </row>
    <row r="354" spans="30:37" ht="12.75">
      <c r="AD354" s="90">
        <v>44.4</v>
      </c>
      <c r="AE354" s="90">
        <v>44.4</v>
      </c>
      <c r="AK354" s="100"/>
    </row>
    <row r="355" spans="30:37" ht="12.75">
      <c r="AD355" s="90">
        <v>44.5</v>
      </c>
      <c r="AE355" s="90">
        <v>44.5</v>
      </c>
      <c r="AK355" s="100"/>
    </row>
    <row r="356" spans="30:37" ht="12.75">
      <c r="AD356" s="90">
        <v>44.6</v>
      </c>
      <c r="AE356" s="90">
        <v>44.6</v>
      </c>
      <c r="AK356" s="100"/>
    </row>
    <row r="357" spans="30:37" ht="12.75">
      <c r="AD357" s="90">
        <v>44.7</v>
      </c>
      <c r="AE357" s="90">
        <v>44.7</v>
      </c>
      <c r="AK357" s="100"/>
    </row>
    <row r="358" spans="30:37" ht="12.75">
      <c r="AD358" s="90">
        <v>44.8</v>
      </c>
      <c r="AE358" s="90">
        <v>44.8</v>
      </c>
      <c r="AK358" s="100"/>
    </row>
    <row r="359" spans="30:37" ht="12.75">
      <c r="AD359" s="90">
        <v>44.9</v>
      </c>
      <c r="AE359" s="90">
        <v>44.9</v>
      </c>
      <c r="AK359" s="100"/>
    </row>
    <row r="360" spans="30:37" ht="12.75">
      <c r="AD360" s="90">
        <v>45</v>
      </c>
      <c r="AE360" s="90">
        <v>45</v>
      </c>
      <c r="AK360" s="100"/>
    </row>
    <row r="361" spans="30:37" ht="12.75">
      <c r="AD361" s="90">
        <v>45.1</v>
      </c>
      <c r="AE361" s="90">
        <v>45.1</v>
      </c>
      <c r="AK361" s="100"/>
    </row>
    <row r="362" spans="30:37" ht="12.75">
      <c r="AD362" s="90">
        <v>45.2</v>
      </c>
      <c r="AE362" s="90">
        <v>45.2</v>
      </c>
      <c r="AK362" s="100"/>
    </row>
    <row r="363" spans="30:37" ht="12.75">
      <c r="AD363" s="90">
        <v>45.3</v>
      </c>
      <c r="AE363" s="90">
        <v>45.3</v>
      </c>
      <c r="AK363" s="100"/>
    </row>
    <row r="364" spans="30:37" ht="12.75">
      <c r="AD364" s="90">
        <v>45.4</v>
      </c>
      <c r="AE364" s="90">
        <v>45.4</v>
      </c>
      <c r="AK364" s="100"/>
    </row>
    <row r="365" spans="30:37" ht="12.75">
      <c r="AD365" s="90">
        <v>45.5</v>
      </c>
      <c r="AE365" s="90">
        <v>45.5</v>
      </c>
      <c r="AK365" s="100"/>
    </row>
    <row r="366" spans="30:37" ht="12.75">
      <c r="AD366" s="90">
        <v>45.6</v>
      </c>
      <c r="AE366" s="90">
        <v>45.6</v>
      </c>
      <c r="AK366" s="100"/>
    </row>
    <row r="367" spans="30:37" ht="12.75">
      <c r="AD367" s="90">
        <v>45.7</v>
      </c>
      <c r="AE367" s="90">
        <v>45.7</v>
      </c>
      <c r="AK367" s="100"/>
    </row>
    <row r="368" spans="30:37" ht="12.75">
      <c r="AD368" s="90">
        <v>45.8</v>
      </c>
      <c r="AE368" s="90">
        <v>45.8</v>
      </c>
      <c r="AK368" s="100"/>
    </row>
    <row r="369" spans="30:37" ht="12.75">
      <c r="AD369" s="90">
        <v>45.9</v>
      </c>
      <c r="AE369" s="90">
        <v>45.9</v>
      </c>
      <c r="AK369" s="100"/>
    </row>
    <row r="370" spans="30:37" ht="12.75">
      <c r="AD370" s="90">
        <v>46</v>
      </c>
      <c r="AE370" s="90">
        <v>46</v>
      </c>
      <c r="AK370" s="100"/>
    </row>
    <row r="371" spans="30:37" ht="12.75">
      <c r="AD371" s="90">
        <v>46.1</v>
      </c>
      <c r="AE371" s="90">
        <v>46.1</v>
      </c>
      <c r="AK371" s="100"/>
    </row>
    <row r="372" spans="30:37" ht="12.75">
      <c r="AD372" s="90">
        <v>46.2</v>
      </c>
      <c r="AE372" s="90">
        <v>46.2</v>
      </c>
      <c r="AK372" s="100"/>
    </row>
    <row r="373" spans="30:37" ht="12.75">
      <c r="AD373" s="90">
        <v>46.3</v>
      </c>
      <c r="AE373" s="90">
        <v>46.3</v>
      </c>
      <c r="AK373" s="100"/>
    </row>
    <row r="374" spans="30:37" ht="12.75">
      <c r="AD374" s="90">
        <v>46.4</v>
      </c>
      <c r="AE374" s="90">
        <v>46.4</v>
      </c>
      <c r="AK374" s="100"/>
    </row>
    <row r="375" spans="30:37" ht="12.75">
      <c r="AD375" s="90">
        <v>46.5</v>
      </c>
      <c r="AE375" s="90">
        <v>46.5</v>
      </c>
      <c r="AK375" s="100"/>
    </row>
    <row r="376" spans="30:37" ht="12.75">
      <c r="AD376" s="90">
        <v>46.6</v>
      </c>
      <c r="AE376" s="90">
        <v>46.6</v>
      </c>
      <c r="AK376" s="100"/>
    </row>
    <row r="377" spans="30:37" ht="12.75">
      <c r="AD377" s="90">
        <v>46.7</v>
      </c>
      <c r="AE377" s="90">
        <v>46.7</v>
      </c>
      <c r="AK377" s="100"/>
    </row>
    <row r="378" spans="30:37" ht="12.75">
      <c r="AD378" s="90">
        <v>46.8</v>
      </c>
      <c r="AE378" s="90">
        <v>46.8</v>
      </c>
      <c r="AK378" s="100"/>
    </row>
    <row r="379" spans="30:37" ht="12.75">
      <c r="AD379" s="90">
        <v>46.9</v>
      </c>
      <c r="AE379" s="90">
        <v>46.9</v>
      </c>
      <c r="AK379" s="100"/>
    </row>
    <row r="380" spans="30:37" ht="12.75">
      <c r="AD380" s="90">
        <v>47</v>
      </c>
      <c r="AE380" s="90">
        <v>47</v>
      </c>
      <c r="AK380" s="100"/>
    </row>
    <row r="381" spans="30:37" ht="12.75">
      <c r="AD381" s="90">
        <v>47.1</v>
      </c>
      <c r="AE381" s="90">
        <v>47.1</v>
      </c>
      <c r="AK381" s="100"/>
    </row>
    <row r="382" spans="30:37" ht="12.75">
      <c r="AD382" s="90">
        <v>47.2</v>
      </c>
      <c r="AE382" s="90">
        <v>47.2</v>
      </c>
      <c r="AK382" s="100"/>
    </row>
    <row r="383" spans="30:37" ht="12.75">
      <c r="AD383" s="90">
        <v>47.3</v>
      </c>
      <c r="AE383" s="90">
        <v>47.3</v>
      </c>
      <c r="AK383" s="100"/>
    </row>
    <row r="384" spans="30:37" ht="12.75">
      <c r="AD384" s="90">
        <v>47.4</v>
      </c>
      <c r="AE384" s="90">
        <v>47.4</v>
      </c>
      <c r="AK384" s="100"/>
    </row>
    <row r="385" spans="30:37" ht="12.75">
      <c r="AD385" s="90">
        <v>47.5</v>
      </c>
      <c r="AE385" s="90">
        <v>47.5</v>
      </c>
      <c r="AK385" s="100"/>
    </row>
    <row r="386" spans="30:37" ht="12.75">
      <c r="AD386" s="90">
        <v>47.6</v>
      </c>
      <c r="AE386" s="90">
        <v>47.6</v>
      </c>
      <c r="AK386" s="100"/>
    </row>
    <row r="387" spans="30:37" ht="12.75">
      <c r="AD387" s="90">
        <v>47.7</v>
      </c>
      <c r="AE387" s="90">
        <v>47.7</v>
      </c>
      <c r="AK387" s="100"/>
    </row>
    <row r="388" spans="30:37" ht="12.75">
      <c r="AD388" s="90">
        <v>47.8</v>
      </c>
      <c r="AE388" s="90">
        <v>47.8</v>
      </c>
      <c r="AK388" s="100"/>
    </row>
    <row r="389" spans="30:37" ht="12.75">
      <c r="AD389" s="90">
        <v>47.9</v>
      </c>
      <c r="AE389" s="90">
        <v>47.9</v>
      </c>
      <c r="AK389" s="100"/>
    </row>
    <row r="390" spans="30:37" ht="12.75">
      <c r="AD390" s="90">
        <v>48</v>
      </c>
      <c r="AE390" s="90">
        <v>48</v>
      </c>
      <c r="AK390" s="100"/>
    </row>
    <row r="391" spans="30:37" ht="12.75">
      <c r="AD391" s="90">
        <v>48.1</v>
      </c>
      <c r="AE391" s="90">
        <v>48.1</v>
      </c>
      <c r="AK391" s="100"/>
    </row>
    <row r="392" spans="30:37" ht="12.75">
      <c r="AD392" s="90">
        <v>48.2</v>
      </c>
      <c r="AE392" s="90">
        <v>48.2</v>
      </c>
      <c r="AK392" s="100"/>
    </row>
    <row r="393" spans="30:37" ht="12.75">
      <c r="AD393" s="90">
        <v>48.3</v>
      </c>
      <c r="AE393" s="90">
        <v>48.3</v>
      </c>
      <c r="AK393" s="100"/>
    </row>
    <row r="394" spans="30:37" ht="12.75">
      <c r="AD394" s="90">
        <v>48.4</v>
      </c>
      <c r="AE394" s="90">
        <v>48.4</v>
      </c>
      <c r="AK394" s="100"/>
    </row>
    <row r="395" spans="30:37" ht="12.75">
      <c r="AD395" s="90">
        <v>48.5</v>
      </c>
      <c r="AE395" s="90">
        <v>48.5</v>
      </c>
      <c r="AK395" s="100"/>
    </row>
    <row r="396" spans="30:37" ht="12.75">
      <c r="AD396" s="90">
        <v>48.6</v>
      </c>
      <c r="AE396" s="90">
        <v>48.6</v>
      </c>
      <c r="AK396" s="100"/>
    </row>
    <row r="397" spans="30:37" ht="12.75">
      <c r="AD397" s="90">
        <v>48.7</v>
      </c>
      <c r="AE397" s="90">
        <v>48.7</v>
      </c>
      <c r="AK397" s="100"/>
    </row>
    <row r="398" spans="30:37" ht="12.75">
      <c r="AD398" s="90">
        <v>48.8</v>
      </c>
      <c r="AE398" s="90">
        <v>48.8</v>
      </c>
      <c r="AK398" s="100"/>
    </row>
    <row r="399" spans="30:37" ht="12.75">
      <c r="AD399" s="90">
        <v>48.9</v>
      </c>
      <c r="AE399" s="90">
        <v>48.9</v>
      </c>
      <c r="AK399" s="100"/>
    </row>
    <row r="400" spans="30:37" ht="12.75">
      <c r="AD400" s="90">
        <v>49</v>
      </c>
      <c r="AE400" s="90">
        <v>49</v>
      </c>
      <c r="AK400" s="100"/>
    </row>
    <row r="401" spans="30:37" ht="12.75">
      <c r="AD401" s="90">
        <v>49.1</v>
      </c>
      <c r="AE401" s="90">
        <v>49.1</v>
      </c>
      <c r="AK401" s="100"/>
    </row>
    <row r="402" spans="30:37" ht="12.75">
      <c r="AD402" s="90">
        <v>49.2</v>
      </c>
      <c r="AE402" s="90">
        <v>49.2</v>
      </c>
      <c r="AK402" s="100"/>
    </row>
    <row r="403" spans="30:37" ht="12.75">
      <c r="AD403" s="90">
        <v>49.3</v>
      </c>
      <c r="AE403" s="90">
        <v>49.3</v>
      </c>
      <c r="AK403" s="100"/>
    </row>
    <row r="404" spans="30:37" ht="12.75">
      <c r="AD404" s="90">
        <v>49.4</v>
      </c>
      <c r="AE404" s="90">
        <v>49.4</v>
      </c>
      <c r="AK404" s="100"/>
    </row>
    <row r="405" spans="30:37" ht="12.75">
      <c r="AD405" s="90">
        <v>49.5</v>
      </c>
      <c r="AE405" s="90">
        <v>49.5</v>
      </c>
      <c r="AK405" s="100"/>
    </row>
    <row r="406" spans="30:37" ht="12.75">
      <c r="AD406" s="90">
        <v>49.6</v>
      </c>
      <c r="AE406" s="90">
        <v>49.6</v>
      </c>
      <c r="AK406" s="100"/>
    </row>
    <row r="407" spans="30:37" ht="12.75">
      <c r="AD407" s="90">
        <v>49.7</v>
      </c>
      <c r="AE407" s="90">
        <v>49.7</v>
      </c>
      <c r="AK407" s="100"/>
    </row>
    <row r="408" spans="30:37" ht="12.75">
      <c r="AD408" s="90">
        <v>49.8</v>
      </c>
      <c r="AE408" s="90">
        <v>49.8</v>
      </c>
      <c r="AK408" s="100"/>
    </row>
    <row r="409" spans="30:37" ht="12.75">
      <c r="AD409" s="90">
        <v>49.9</v>
      </c>
      <c r="AE409" s="90">
        <v>49.9</v>
      </c>
      <c r="AK409" s="100"/>
    </row>
    <row r="410" spans="30:37" ht="12.75">
      <c r="AD410" s="90">
        <v>50</v>
      </c>
      <c r="AE410" s="90">
        <v>50</v>
      </c>
      <c r="AK410" s="100"/>
    </row>
    <row r="411" spans="30:37" ht="12.75">
      <c r="AD411" s="91"/>
      <c r="AE411" s="90">
        <v>50.1</v>
      </c>
      <c r="AK411" s="100"/>
    </row>
    <row r="412" spans="30:37" ht="12.75">
      <c r="AD412" s="91"/>
      <c r="AE412" s="90">
        <v>50.2</v>
      </c>
      <c r="AK412" s="100"/>
    </row>
    <row r="413" spans="30:37" ht="12.75">
      <c r="AD413" s="91"/>
      <c r="AE413" s="90">
        <v>50.3</v>
      </c>
      <c r="AK413" s="100"/>
    </row>
    <row r="414" spans="30:37" ht="12.75">
      <c r="AD414" s="91"/>
      <c r="AE414" s="90">
        <v>50.4</v>
      </c>
      <c r="AK414" s="100"/>
    </row>
    <row r="415" spans="30:37" ht="12.75">
      <c r="AD415" s="91"/>
      <c r="AE415" s="90">
        <v>50.5</v>
      </c>
      <c r="AK415" s="100"/>
    </row>
    <row r="416" spans="30:37" ht="12.75">
      <c r="AD416" s="91"/>
      <c r="AE416" s="90">
        <v>50.6</v>
      </c>
      <c r="AK416" s="100"/>
    </row>
    <row r="417" spans="30:37" ht="12.75">
      <c r="AD417" s="91"/>
      <c r="AE417" s="90">
        <v>50.7</v>
      </c>
      <c r="AK417" s="100"/>
    </row>
    <row r="418" spans="30:37" ht="12.75">
      <c r="AD418" s="91"/>
      <c r="AE418" s="90">
        <v>50.8</v>
      </c>
      <c r="AK418" s="100"/>
    </row>
    <row r="419" spans="30:37" ht="12.75">
      <c r="AD419" s="91"/>
      <c r="AE419" s="90">
        <v>50.9</v>
      </c>
      <c r="AK419" s="100"/>
    </row>
    <row r="420" spans="30:37" ht="12.75">
      <c r="AD420" s="91"/>
      <c r="AE420" s="90">
        <v>51</v>
      </c>
      <c r="AK420" s="100"/>
    </row>
    <row r="421" spans="30:31" ht="12.75">
      <c r="AD421" s="91"/>
      <c r="AE421" s="90">
        <v>51.1</v>
      </c>
    </row>
    <row r="422" spans="30:31" ht="12.75">
      <c r="AD422" s="91"/>
      <c r="AE422" s="90">
        <v>51.2</v>
      </c>
    </row>
    <row r="423" spans="30:31" ht="12.75">
      <c r="AD423" s="91"/>
      <c r="AE423" s="90">
        <v>51.3</v>
      </c>
    </row>
    <row r="424" spans="30:31" ht="12.75">
      <c r="AD424" s="91"/>
      <c r="AE424" s="90">
        <v>51.4</v>
      </c>
    </row>
    <row r="425" spans="30:31" ht="12.75">
      <c r="AD425" s="91"/>
      <c r="AE425" s="90">
        <v>51.5</v>
      </c>
    </row>
    <row r="426" spans="30:31" ht="12.75">
      <c r="AD426" s="91"/>
      <c r="AE426" s="90">
        <v>51.6</v>
      </c>
    </row>
    <row r="427" spans="30:31" ht="12.75">
      <c r="AD427" s="91"/>
      <c r="AE427" s="90">
        <v>51.7</v>
      </c>
    </row>
    <row r="428" spans="30:31" ht="12.75">
      <c r="AD428" s="91"/>
      <c r="AE428" s="90">
        <v>51.8</v>
      </c>
    </row>
    <row r="429" spans="30:31" ht="12.75">
      <c r="AD429" s="91"/>
      <c r="AE429" s="90">
        <v>51.9</v>
      </c>
    </row>
    <row r="430" spans="30:31" ht="12.75">
      <c r="AD430" s="91"/>
      <c r="AE430" s="90">
        <v>52</v>
      </c>
    </row>
    <row r="431" spans="30:31" ht="12.75">
      <c r="AD431" s="91"/>
      <c r="AE431" s="90">
        <v>52.1</v>
      </c>
    </row>
    <row r="432" spans="30:31" ht="12.75">
      <c r="AD432" s="91"/>
      <c r="AE432" s="90">
        <v>52.2</v>
      </c>
    </row>
    <row r="433" spans="30:31" ht="12.75">
      <c r="AD433" s="91"/>
      <c r="AE433" s="90">
        <v>52.3</v>
      </c>
    </row>
    <row r="434" spans="30:31" ht="12.75">
      <c r="AD434" s="91"/>
      <c r="AE434" s="90">
        <v>52.4</v>
      </c>
    </row>
    <row r="435" spans="30:31" ht="12.75">
      <c r="AD435" s="91"/>
      <c r="AE435" s="90">
        <v>52.5</v>
      </c>
    </row>
    <row r="436" spans="30:31" ht="12.75">
      <c r="AD436" s="91"/>
      <c r="AE436" s="90">
        <v>52.6</v>
      </c>
    </row>
    <row r="437" spans="30:31" ht="12.75">
      <c r="AD437" s="91"/>
      <c r="AE437" s="90">
        <v>52.7</v>
      </c>
    </row>
    <row r="438" spans="30:31" ht="12.75">
      <c r="AD438" s="91"/>
      <c r="AE438" s="90">
        <v>52.8</v>
      </c>
    </row>
    <row r="439" spans="30:31" ht="12.75">
      <c r="AD439" s="91"/>
      <c r="AE439" s="90">
        <v>52.9</v>
      </c>
    </row>
    <row r="440" spans="30:31" ht="12.75">
      <c r="AD440" s="91"/>
      <c r="AE440" s="90">
        <v>53</v>
      </c>
    </row>
    <row r="441" spans="30:31" ht="12.75">
      <c r="AD441" s="91"/>
      <c r="AE441" s="90">
        <v>53.1</v>
      </c>
    </row>
    <row r="442" spans="30:31" ht="12.75">
      <c r="AD442" s="91"/>
      <c r="AE442" s="90">
        <v>53.2</v>
      </c>
    </row>
    <row r="443" spans="30:31" ht="12.75">
      <c r="AD443" s="91"/>
      <c r="AE443" s="90">
        <v>53.3</v>
      </c>
    </row>
    <row r="444" spans="30:31" ht="12.75">
      <c r="AD444" s="91"/>
      <c r="AE444" s="90">
        <v>53.4</v>
      </c>
    </row>
    <row r="445" spans="30:31" ht="12.75">
      <c r="AD445" s="91"/>
      <c r="AE445" s="90">
        <v>53.5</v>
      </c>
    </row>
    <row r="446" spans="30:31" ht="12.75">
      <c r="AD446" s="91"/>
      <c r="AE446" s="90">
        <v>53.6</v>
      </c>
    </row>
    <row r="447" spans="30:31" ht="12.75">
      <c r="AD447" s="91"/>
      <c r="AE447" s="90">
        <v>53.7</v>
      </c>
    </row>
    <row r="448" spans="30:31" ht="12.75">
      <c r="AD448" s="91"/>
      <c r="AE448" s="90">
        <v>53.8</v>
      </c>
    </row>
    <row r="449" spans="30:31" ht="12.75">
      <c r="AD449" s="91"/>
      <c r="AE449" s="90">
        <v>53.9</v>
      </c>
    </row>
    <row r="450" spans="30:31" ht="12.75">
      <c r="AD450" s="91"/>
      <c r="AE450" s="90">
        <v>54</v>
      </c>
    </row>
    <row r="451" spans="30:31" ht="12.75">
      <c r="AD451" s="91"/>
      <c r="AE451" s="90">
        <v>54.1</v>
      </c>
    </row>
    <row r="452" spans="30:31" ht="12.75">
      <c r="AD452" s="91"/>
      <c r="AE452" s="90">
        <v>54.2</v>
      </c>
    </row>
    <row r="453" spans="30:31" ht="12.75">
      <c r="AD453" s="91"/>
      <c r="AE453" s="90">
        <v>54.3</v>
      </c>
    </row>
    <row r="454" spans="30:31" ht="12.75">
      <c r="AD454" s="91"/>
      <c r="AE454" s="90">
        <v>54.4</v>
      </c>
    </row>
    <row r="455" spans="30:31" ht="12.75">
      <c r="AD455" s="91"/>
      <c r="AE455" s="90">
        <v>54.5</v>
      </c>
    </row>
    <row r="456" spans="30:31" ht="12.75">
      <c r="AD456" s="91"/>
      <c r="AE456" s="90">
        <v>54.6</v>
      </c>
    </row>
    <row r="457" spans="30:31" ht="12.75">
      <c r="AD457" s="91"/>
      <c r="AE457" s="90">
        <v>54.7</v>
      </c>
    </row>
    <row r="458" spans="30:31" ht="12.75">
      <c r="AD458" s="91"/>
      <c r="AE458" s="90">
        <v>54.8</v>
      </c>
    </row>
    <row r="459" spans="30:31" ht="12.75">
      <c r="AD459" s="91"/>
      <c r="AE459" s="90">
        <v>54.9</v>
      </c>
    </row>
    <row r="460" spans="30:31" ht="12.75">
      <c r="AD460" s="91"/>
      <c r="AE460" s="90">
        <v>55</v>
      </c>
    </row>
    <row r="461" spans="30:31" ht="12.75">
      <c r="AD461" s="91"/>
      <c r="AE461" s="90">
        <v>55.1</v>
      </c>
    </row>
    <row r="462" spans="30:31" ht="12.75">
      <c r="AD462" s="91"/>
      <c r="AE462" s="90">
        <v>55.2</v>
      </c>
    </row>
    <row r="463" spans="30:31" ht="12.75">
      <c r="AD463" s="91"/>
      <c r="AE463" s="90">
        <v>55.3</v>
      </c>
    </row>
    <row r="464" spans="30:31" ht="12.75">
      <c r="AD464" s="91"/>
      <c r="AE464" s="90">
        <v>55.4</v>
      </c>
    </row>
    <row r="465" spans="30:31" ht="12.75">
      <c r="AD465" s="91"/>
      <c r="AE465" s="90">
        <v>55.5</v>
      </c>
    </row>
    <row r="466" spans="30:31" ht="12.75">
      <c r="AD466" s="91"/>
      <c r="AE466" s="90">
        <v>55.6</v>
      </c>
    </row>
    <row r="467" spans="30:31" ht="12.75">
      <c r="AD467" s="91"/>
      <c r="AE467" s="90">
        <v>55.7</v>
      </c>
    </row>
    <row r="468" spans="30:31" ht="12.75">
      <c r="AD468" s="91"/>
      <c r="AE468" s="90">
        <v>55.8</v>
      </c>
    </row>
    <row r="469" spans="30:31" ht="12.75">
      <c r="AD469" s="91"/>
      <c r="AE469" s="90">
        <v>55.9</v>
      </c>
    </row>
    <row r="470" spans="30:31" ht="12.75">
      <c r="AD470" s="91"/>
      <c r="AE470" s="90">
        <v>56</v>
      </c>
    </row>
    <row r="471" spans="30:31" ht="12.75">
      <c r="AD471" s="91"/>
      <c r="AE471" s="90">
        <v>56.1</v>
      </c>
    </row>
    <row r="472" spans="30:31" ht="12.75">
      <c r="AD472" s="91"/>
      <c r="AE472" s="90">
        <v>56.2</v>
      </c>
    </row>
    <row r="473" spans="30:31" ht="12.75">
      <c r="AD473" s="91"/>
      <c r="AE473" s="90">
        <v>56.3</v>
      </c>
    </row>
    <row r="474" spans="30:31" ht="12.75">
      <c r="AD474" s="91"/>
      <c r="AE474" s="90">
        <v>56.4</v>
      </c>
    </row>
    <row r="475" spans="30:31" ht="12.75">
      <c r="AD475" s="91"/>
      <c r="AE475" s="90">
        <v>56.5</v>
      </c>
    </row>
    <row r="476" spans="30:31" ht="12.75">
      <c r="AD476" s="91"/>
      <c r="AE476" s="90">
        <v>56.6</v>
      </c>
    </row>
    <row r="477" spans="30:31" ht="12.75">
      <c r="AD477" s="91"/>
      <c r="AE477" s="90">
        <v>56.7</v>
      </c>
    </row>
    <row r="478" spans="30:31" ht="12.75">
      <c r="AD478" s="91"/>
      <c r="AE478" s="90">
        <v>56.8</v>
      </c>
    </row>
    <row r="479" spans="30:31" ht="12.75">
      <c r="AD479" s="91"/>
      <c r="AE479" s="90">
        <v>56.9</v>
      </c>
    </row>
    <row r="480" spans="30:31" ht="12.75">
      <c r="AD480" s="91"/>
      <c r="AE480" s="90">
        <v>57</v>
      </c>
    </row>
    <row r="481" spans="30:31" ht="12.75">
      <c r="AD481" s="91"/>
      <c r="AE481" s="90">
        <v>57.1</v>
      </c>
    </row>
    <row r="482" spans="30:31" ht="12.75">
      <c r="AD482" s="91"/>
      <c r="AE482" s="90">
        <v>57.2</v>
      </c>
    </row>
    <row r="483" spans="30:31" ht="12.75">
      <c r="AD483" s="91"/>
      <c r="AE483" s="90">
        <v>57.3</v>
      </c>
    </row>
    <row r="484" spans="30:31" ht="12.75">
      <c r="AD484" s="91"/>
      <c r="AE484" s="90">
        <v>57.4</v>
      </c>
    </row>
    <row r="485" spans="30:31" ht="12.75">
      <c r="AD485" s="91"/>
      <c r="AE485" s="90">
        <v>57.5</v>
      </c>
    </row>
    <row r="486" spans="30:31" ht="12.75">
      <c r="AD486" s="91"/>
      <c r="AE486" s="90">
        <v>57.6</v>
      </c>
    </row>
    <row r="487" spans="30:31" ht="12.75">
      <c r="AD487" s="91"/>
      <c r="AE487" s="90">
        <v>57.7</v>
      </c>
    </row>
    <row r="488" spans="30:31" ht="12.75">
      <c r="AD488" s="91"/>
      <c r="AE488" s="90">
        <v>57.8</v>
      </c>
    </row>
    <row r="489" spans="30:31" ht="12.75">
      <c r="AD489" s="91"/>
      <c r="AE489" s="90">
        <v>57.9</v>
      </c>
    </row>
    <row r="490" spans="30:31" ht="12.75">
      <c r="AD490" s="91"/>
      <c r="AE490" s="90">
        <v>58</v>
      </c>
    </row>
    <row r="491" spans="30:31" ht="12.75">
      <c r="AD491" s="91"/>
      <c r="AE491" s="90">
        <v>58.1</v>
      </c>
    </row>
    <row r="492" spans="30:31" ht="12.75">
      <c r="AD492" s="91"/>
      <c r="AE492" s="90">
        <v>58.2</v>
      </c>
    </row>
    <row r="493" spans="30:31" ht="12.75">
      <c r="AD493" s="91"/>
      <c r="AE493" s="90">
        <v>58.3</v>
      </c>
    </row>
    <row r="494" spans="30:31" ht="12.75">
      <c r="AD494" s="91"/>
      <c r="AE494" s="90">
        <v>58.4</v>
      </c>
    </row>
    <row r="495" spans="30:31" ht="12.75">
      <c r="AD495" s="91"/>
      <c r="AE495" s="90">
        <v>58.5</v>
      </c>
    </row>
    <row r="496" spans="30:31" ht="12.75">
      <c r="AD496" s="91"/>
      <c r="AE496" s="90">
        <v>58.6</v>
      </c>
    </row>
    <row r="497" spans="30:31" ht="12.75">
      <c r="AD497" s="91"/>
      <c r="AE497" s="90">
        <v>58.7</v>
      </c>
    </row>
    <row r="498" spans="30:31" ht="12.75">
      <c r="AD498" s="91"/>
      <c r="AE498" s="90">
        <v>58.8</v>
      </c>
    </row>
    <row r="499" spans="30:31" ht="12.75">
      <c r="AD499" s="91"/>
      <c r="AE499" s="90">
        <v>58.9</v>
      </c>
    </row>
    <row r="500" spans="30:31" ht="12.75">
      <c r="AD500" s="91"/>
      <c r="AE500" s="90">
        <v>59</v>
      </c>
    </row>
    <row r="501" spans="30:31" ht="12.75">
      <c r="AD501" s="91"/>
      <c r="AE501" s="90">
        <v>59.1</v>
      </c>
    </row>
    <row r="502" spans="30:31" ht="12.75">
      <c r="AD502" s="91"/>
      <c r="AE502" s="90">
        <v>59.2</v>
      </c>
    </row>
    <row r="503" spans="30:31" ht="12.75">
      <c r="AD503" s="91"/>
      <c r="AE503" s="90">
        <v>59.3</v>
      </c>
    </row>
    <row r="504" spans="30:31" ht="12.75">
      <c r="AD504" s="91"/>
      <c r="AE504" s="90">
        <v>59.4</v>
      </c>
    </row>
    <row r="505" spans="30:31" ht="12.75">
      <c r="AD505" s="91"/>
      <c r="AE505" s="90">
        <v>59.5</v>
      </c>
    </row>
    <row r="506" spans="30:31" ht="12.75">
      <c r="AD506" s="91"/>
      <c r="AE506" s="90">
        <v>59.6</v>
      </c>
    </row>
    <row r="507" spans="30:31" ht="12.75">
      <c r="AD507" s="91"/>
      <c r="AE507" s="90">
        <v>59.7</v>
      </c>
    </row>
    <row r="508" spans="30:31" ht="12.75">
      <c r="AD508" s="91"/>
      <c r="AE508" s="90">
        <v>59.8</v>
      </c>
    </row>
    <row r="509" spans="30:31" ht="12.75">
      <c r="AD509" s="91"/>
      <c r="AE509" s="90">
        <v>59.9</v>
      </c>
    </row>
    <row r="510" spans="30:31" ht="12.75">
      <c r="AD510" s="91"/>
      <c r="AE510" s="90">
        <v>60</v>
      </c>
    </row>
    <row r="511" spans="30:31" ht="12.75">
      <c r="AD511" s="91"/>
      <c r="AE511" s="90">
        <v>60.1</v>
      </c>
    </row>
    <row r="512" spans="30:31" ht="12.75">
      <c r="AD512" s="91"/>
      <c r="AE512" s="90">
        <v>60.2</v>
      </c>
    </row>
    <row r="513" spans="30:31" ht="12.75">
      <c r="AD513" s="91"/>
      <c r="AE513" s="90">
        <v>60.3</v>
      </c>
    </row>
    <row r="514" spans="30:31" ht="12.75">
      <c r="AD514" s="91"/>
      <c r="AE514" s="90">
        <v>60.4</v>
      </c>
    </row>
    <row r="515" spans="30:31" ht="12.75">
      <c r="AD515" s="91"/>
      <c r="AE515" s="90">
        <v>60.5</v>
      </c>
    </row>
    <row r="516" spans="30:31" ht="12.75">
      <c r="AD516" s="91"/>
      <c r="AE516" s="90">
        <v>60.6</v>
      </c>
    </row>
    <row r="517" spans="30:31" ht="12.75">
      <c r="AD517" s="91"/>
      <c r="AE517" s="90">
        <v>60.7</v>
      </c>
    </row>
    <row r="518" spans="30:31" ht="12.75">
      <c r="AD518" s="91"/>
      <c r="AE518" s="90">
        <v>60.8</v>
      </c>
    </row>
    <row r="519" spans="30:31" ht="12.75">
      <c r="AD519" s="91"/>
      <c r="AE519" s="90">
        <v>60.9</v>
      </c>
    </row>
    <row r="520" spans="30:31" ht="12.75">
      <c r="AD520" s="91"/>
      <c r="AE520" s="90">
        <v>61</v>
      </c>
    </row>
    <row r="521" spans="30:31" ht="12.75">
      <c r="AD521" s="91"/>
      <c r="AE521" s="90">
        <v>61.1</v>
      </c>
    </row>
    <row r="522" spans="30:31" ht="12.75">
      <c r="AD522" s="91"/>
      <c r="AE522" s="90">
        <v>61.2</v>
      </c>
    </row>
    <row r="523" spans="30:31" ht="12.75">
      <c r="AD523" s="91"/>
      <c r="AE523" s="90">
        <v>61.3</v>
      </c>
    </row>
    <row r="524" spans="30:31" ht="12.75">
      <c r="AD524" s="91"/>
      <c r="AE524" s="90">
        <v>61.4</v>
      </c>
    </row>
    <row r="525" spans="30:31" ht="12.75">
      <c r="AD525" s="91"/>
      <c r="AE525" s="90">
        <v>61.5</v>
      </c>
    </row>
    <row r="526" spans="30:31" ht="12.75">
      <c r="AD526" s="91"/>
      <c r="AE526" s="90">
        <v>61.6</v>
      </c>
    </row>
    <row r="527" spans="30:31" ht="12.75">
      <c r="AD527" s="91"/>
      <c r="AE527" s="90">
        <v>61.7</v>
      </c>
    </row>
    <row r="528" spans="30:31" ht="12.75">
      <c r="AD528" s="91"/>
      <c r="AE528" s="90">
        <v>61.8</v>
      </c>
    </row>
    <row r="529" spans="30:31" ht="12.75">
      <c r="AD529" s="91"/>
      <c r="AE529" s="90">
        <v>61.9</v>
      </c>
    </row>
    <row r="530" spans="30:31" ht="12.75">
      <c r="AD530" s="91"/>
      <c r="AE530" s="90">
        <v>62</v>
      </c>
    </row>
    <row r="531" spans="30:31" ht="12.75">
      <c r="AD531" s="91"/>
      <c r="AE531" s="90">
        <v>62.1</v>
      </c>
    </row>
    <row r="532" spans="30:31" ht="12.75">
      <c r="AD532" s="91"/>
      <c r="AE532" s="90">
        <v>62.2</v>
      </c>
    </row>
    <row r="533" spans="30:31" ht="12.75">
      <c r="AD533" s="91"/>
      <c r="AE533" s="90">
        <v>62.3</v>
      </c>
    </row>
    <row r="534" spans="30:31" ht="12.75">
      <c r="AD534" s="91"/>
      <c r="AE534" s="90">
        <v>62.4</v>
      </c>
    </row>
    <row r="535" spans="30:31" ht="12.75">
      <c r="AD535" s="91"/>
      <c r="AE535" s="90">
        <v>62.5</v>
      </c>
    </row>
    <row r="536" spans="30:31" ht="12.75">
      <c r="AD536" s="91"/>
      <c r="AE536" s="90">
        <v>62.6</v>
      </c>
    </row>
    <row r="537" spans="30:31" ht="12.75">
      <c r="AD537" s="91"/>
      <c r="AE537" s="90">
        <v>62.7</v>
      </c>
    </row>
    <row r="538" spans="30:31" ht="12.75">
      <c r="AD538" s="91"/>
      <c r="AE538" s="90">
        <v>62.8</v>
      </c>
    </row>
    <row r="539" spans="30:31" ht="12.75">
      <c r="AD539" s="91"/>
      <c r="AE539" s="90">
        <v>62.9</v>
      </c>
    </row>
    <row r="540" spans="30:31" ht="12.75">
      <c r="AD540" s="91"/>
      <c r="AE540" s="90">
        <v>63</v>
      </c>
    </row>
    <row r="541" spans="30:31" ht="12.75">
      <c r="AD541" s="91"/>
      <c r="AE541" s="90">
        <v>63.1</v>
      </c>
    </row>
    <row r="542" spans="30:31" ht="12.75">
      <c r="AD542" s="91"/>
      <c r="AE542" s="90">
        <v>63.2</v>
      </c>
    </row>
    <row r="543" spans="30:31" ht="12.75">
      <c r="AD543" s="91"/>
      <c r="AE543" s="90">
        <v>63.3</v>
      </c>
    </row>
    <row r="544" spans="30:31" ht="12.75">
      <c r="AD544" s="91"/>
      <c r="AE544" s="90">
        <v>63.4</v>
      </c>
    </row>
    <row r="545" spans="30:31" ht="12.75">
      <c r="AD545" s="91"/>
      <c r="AE545" s="90">
        <v>63.5</v>
      </c>
    </row>
    <row r="546" spans="30:31" ht="12.75">
      <c r="AD546" s="91"/>
      <c r="AE546" s="90">
        <v>63.6</v>
      </c>
    </row>
    <row r="547" spans="30:31" ht="12.75">
      <c r="AD547" s="91"/>
      <c r="AE547" s="90">
        <v>63.7</v>
      </c>
    </row>
    <row r="548" spans="30:31" ht="12.75">
      <c r="AD548" s="91"/>
      <c r="AE548" s="90">
        <v>63.8</v>
      </c>
    </row>
    <row r="549" spans="30:31" ht="12.75">
      <c r="AD549" s="91"/>
      <c r="AE549" s="90">
        <v>63.9</v>
      </c>
    </row>
    <row r="550" spans="30:31" ht="12.75">
      <c r="AD550" s="91"/>
      <c r="AE550" s="90">
        <v>64</v>
      </c>
    </row>
    <row r="551" spans="30:31" ht="12.75">
      <c r="AD551" s="91"/>
      <c r="AE551" s="90">
        <v>64.1</v>
      </c>
    </row>
    <row r="552" spans="30:31" ht="12.75">
      <c r="AD552" s="91"/>
      <c r="AE552" s="90">
        <v>64.2</v>
      </c>
    </row>
    <row r="553" spans="30:31" ht="12.75">
      <c r="AD553" s="91"/>
      <c r="AE553" s="90">
        <v>64.3</v>
      </c>
    </row>
    <row r="554" spans="30:31" ht="12.75">
      <c r="AD554" s="91"/>
      <c r="AE554" s="90">
        <v>64.4</v>
      </c>
    </row>
    <row r="555" spans="30:31" ht="12.75">
      <c r="AD555" s="91"/>
      <c r="AE555" s="90">
        <v>64.5</v>
      </c>
    </row>
    <row r="556" spans="30:31" ht="12.75">
      <c r="AD556" s="91"/>
      <c r="AE556" s="90">
        <v>64.6</v>
      </c>
    </row>
    <row r="557" spans="30:31" ht="12.75">
      <c r="AD557" s="91"/>
      <c r="AE557" s="90">
        <v>64.7</v>
      </c>
    </row>
    <row r="558" spans="30:31" ht="12.75">
      <c r="AD558" s="91"/>
      <c r="AE558" s="90">
        <v>64.8</v>
      </c>
    </row>
    <row r="559" spans="30:31" ht="12.75">
      <c r="AD559" s="91"/>
      <c r="AE559" s="90">
        <v>64.9</v>
      </c>
    </row>
    <row r="560" spans="30:31" ht="12.75">
      <c r="AD560" s="91"/>
      <c r="AE560" s="90">
        <v>65</v>
      </c>
    </row>
    <row r="561" spans="30:31" ht="12.75">
      <c r="AD561" s="91"/>
      <c r="AE561" s="90">
        <v>65.1</v>
      </c>
    </row>
    <row r="562" spans="30:31" ht="12.75">
      <c r="AD562" s="91"/>
      <c r="AE562" s="90">
        <v>65.2</v>
      </c>
    </row>
    <row r="563" spans="30:31" ht="12.75">
      <c r="AD563" s="91"/>
      <c r="AE563" s="90">
        <v>65.3</v>
      </c>
    </row>
    <row r="564" spans="30:31" ht="12.75">
      <c r="AD564" s="91"/>
      <c r="AE564" s="90">
        <v>65.4</v>
      </c>
    </row>
    <row r="565" spans="30:31" ht="12.75">
      <c r="AD565" s="91"/>
      <c r="AE565" s="90">
        <v>65.5</v>
      </c>
    </row>
    <row r="566" spans="30:31" ht="12.75">
      <c r="AD566" s="91"/>
      <c r="AE566" s="90">
        <v>65.6</v>
      </c>
    </row>
    <row r="567" spans="30:31" ht="12.75">
      <c r="AD567" s="91"/>
      <c r="AE567" s="90">
        <v>65.7</v>
      </c>
    </row>
    <row r="568" spans="30:31" ht="12.75">
      <c r="AD568" s="91"/>
      <c r="AE568" s="90">
        <v>65.8</v>
      </c>
    </row>
    <row r="569" spans="30:31" ht="12.75">
      <c r="AD569" s="91"/>
      <c r="AE569" s="90">
        <v>65.9</v>
      </c>
    </row>
    <row r="570" spans="30:31" ht="12.75">
      <c r="AD570" s="91"/>
      <c r="AE570" s="90">
        <v>66</v>
      </c>
    </row>
    <row r="571" spans="30:31" ht="12.75">
      <c r="AD571" s="91"/>
      <c r="AE571" s="90">
        <v>66.1</v>
      </c>
    </row>
    <row r="572" spans="30:31" ht="12.75">
      <c r="AD572" s="91"/>
      <c r="AE572" s="90">
        <v>66.2</v>
      </c>
    </row>
    <row r="573" spans="30:31" ht="12.75">
      <c r="AD573" s="91"/>
      <c r="AE573" s="90">
        <v>66.3</v>
      </c>
    </row>
    <row r="574" spans="30:31" ht="12.75">
      <c r="AD574" s="91"/>
      <c r="AE574" s="90">
        <v>66.4</v>
      </c>
    </row>
    <row r="575" spans="30:31" ht="12.75">
      <c r="AD575" s="91"/>
      <c r="AE575" s="90">
        <v>66.5</v>
      </c>
    </row>
    <row r="576" spans="30:31" ht="12.75">
      <c r="AD576" s="91"/>
      <c r="AE576" s="90">
        <v>66.6</v>
      </c>
    </row>
    <row r="577" spans="30:31" ht="12.75">
      <c r="AD577" s="91"/>
      <c r="AE577" s="90">
        <v>66.7</v>
      </c>
    </row>
    <row r="578" spans="30:31" ht="12.75">
      <c r="AD578" s="91"/>
      <c r="AE578" s="90">
        <v>66.8</v>
      </c>
    </row>
    <row r="579" spans="30:31" ht="12.75">
      <c r="AD579" s="91"/>
      <c r="AE579" s="90">
        <v>66.9</v>
      </c>
    </row>
    <row r="580" spans="30:31" ht="12.75">
      <c r="AD580" s="91"/>
      <c r="AE580" s="90">
        <v>67</v>
      </c>
    </row>
    <row r="581" spans="30:31" ht="12.75">
      <c r="AD581" s="91"/>
      <c r="AE581" s="90">
        <v>67.1</v>
      </c>
    </row>
    <row r="582" spans="30:31" ht="12.75">
      <c r="AD582" s="91"/>
      <c r="AE582" s="90">
        <v>67.2</v>
      </c>
    </row>
    <row r="583" spans="30:31" ht="12.75">
      <c r="AD583" s="91"/>
      <c r="AE583" s="90">
        <v>67.3</v>
      </c>
    </row>
    <row r="584" spans="30:31" ht="12.75">
      <c r="AD584" s="91"/>
      <c r="AE584" s="90">
        <v>67.4</v>
      </c>
    </row>
    <row r="585" spans="30:31" ht="12.75">
      <c r="AD585" s="91"/>
      <c r="AE585" s="90">
        <v>67.5</v>
      </c>
    </row>
    <row r="586" spans="30:31" ht="12.75">
      <c r="AD586" s="91"/>
      <c r="AE586" s="90">
        <v>67.6</v>
      </c>
    </row>
    <row r="587" spans="30:31" ht="12.75">
      <c r="AD587" s="91"/>
      <c r="AE587" s="90">
        <v>67.7</v>
      </c>
    </row>
    <row r="588" spans="30:31" ht="12.75">
      <c r="AD588" s="91"/>
      <c r="AE588" s="90">
        <v>67.8</v>
      </c>
    </row>
    <row r="589" spans="30:31" ht="12.75">
      <c r="AD589" s="91"/>
      <c r="AE589" s="90">
        <v>67.9</v>
      </c>
    </row>
    <row r="590" spans="30:31" ht="12.75">
      <c r="AD590" s="91"/>
      <c r="AE590" s="90">
        <v>68</v>
      </c>
    </row>
    <row r="591" spans="30:31" ht="12.75">
      <c r="AD591" s="91"/>
      <c r="AE591" s="90">
        <v>68.1</v>
      </c>
    </row>
    <row r="592" spans="30:31" ht="12.75">
      <c r="AD592" s="91"/>
      <c r="AE592" s="90">
        <v>68.2</v>
      </c>
    </row>
    <row r="593" spans="30:31" ht="12.75">
      <c r="AD593" s="91"/>
      <c r="AE593" s="90">
        <v>68.3</v>
      </c>
    </row>
    <row r="594" spans="30:31" ht="12.75">
      <c r="AD594" s="91"/>
      <c r="AE594" s="90">
        <v>68.4</v>
      </c>
    </row>
    <row r="595" spans="30:31" ht="12.75">
      <c r="AD595" s="91"/>
      <c r="AE595" s="90">
        <v>68.5</v>
      </c>
    </row>
    <row r="596" spans="30:31" ht="12.75">
      <c r="AD596" s="91"/>
      <c r="AE596" s="90">
        <v>68.6</v>
      </c>
    </row>
    <row r="597" spans="30:31" ht="12.75">
      <c r="AD597" s="91"/>
      <c r="AE597" s="90">
        <v>68.7</v>
      </c>
    </row>
    <row r="598" spans="30:31" ht="12.75">
      <c r="AD598" s="91"/>
      <c r="AE598" s="90">
        <v>68.8</v>
      </c>
    </row>
    <row r="599" spans="30:31" ht="12.75">
      <c r="AD599" s="91"/>
      <c r="AE599" s="90">
        <v>68.9</v>
      </c>
    </row>
    <row r="600" spans="30:31" ht="12.75">
      <c r="AD600" s="91"/>
      <c r="AE600" s="90">
        <v>69</v>
      </c>
    </row>
    <row r="601" spans="30:31" ht="12.75">
      <c r="AD601" s="91"/>
      <c r="AE601" s="90">
        <v>69.1</v>
      </c>
    </row>
    <row r="602" spans="30:31" ht="12.75">
      <c r="AD602" s="91"/>
      <c r="AE602" s="90">
        <v>69.2</v>
      </c>
    </row>
    <row r="603" spans="30:31" ht="12.75">
      <c r="AD603" s="91"/>
      <c r="AE603" s="90">
        <v>69.3</v>
      </c>
    </row>
    <row r="604" spans="30:31" ht="12.75">
      <c r="AD604" s="91"/>
      <c r="AE604" s="90">
        <v>69.4</v>
      </c>
    </row>
    <row r="605" spans="30:31" ht="12.75">
      <c r="AD605" s="91"/>
      <c r="AE605" s="90">
        <v>69.5</v>
      </c>
    </row>
    <row r="606" spans="30:31" ht="12.75">
      <c r="AD606" s="91"/>
      <c r="AE606" s="90">
        <v>69.6</v>
      </c>
    </row>
    <row r="607" spans="30:31" ht="12.75">
      <c r="AD607" s="91"/>
      <c r="AE607" s="90">
        <v>69.7</v>
      </c>
    </row>
    <row r="608" spans="30:31" ht="12.75">
      <c r="AD608" s="91"/>
      <c r="AE608" s="90">
        <v>69.8</v>
      </c>
    </row>
    <row r="609" spans="30:31" ht="12.75">
      <c r="AD609" s="91"/>
      <c r="AE609" s="90">
        <v>69.9</v>
      </c>
    </row>
    <row r="610" spans="30:31" ht="12.75">
      <c r="AD610" s="91"/>
      <c r="AE610" s="90">
        <v>70</v>
      </c>
    </row>
    <row r="611" spans="30:31" ht="12.75">
      <c r="AD611" s="91"/>
      <c r="AE611" s="90">
        <v>70.1</v>
      </c>
    </row>
    <row r="612" spans="30:31" ht="12.75">
      <c r="AD612" s="91"/>
      <c r="AE612" s="90">
        <v>70.2</v>
      </c>
    </row>
    <row r="613" spans="30:31" ht="12.75">
      <c r="AD613" s="91"/>
      <c r="AE613" s="90">
        <v>70.3</v>
      </c>
    </row>
    <row r="614" spans="30:31" ht="12.75">
      <c r="AD614" s="91"/>
      <c r="AE614" s="90">
        <v>70.4</v>
      </c>
    </row>
    <row r="615" spans="30:31" ht="12.75">
      <c r="AD615" s="91"/>
      <c r="AE615" s="90">
        <v>70.5</v>
      </c>
    </row>
    <row r="616" spans="30:31" ht="12.75">
      <c r="AD616" s="91"/>
      <c r="AE616" s="90">
        <v>70.6</v>
      </c>
    </row>
    <row r="617" spans="30:31" ht="12.75">
      <c r="AD617" s="91"/>
      <c r="AE617" s="90">
        <v>70.7</v>
      </c>
    </row>
    <row r="618" spans="30:31" ht="12.75">
      <c r="AD618" s="91"/>
      <c r="AE618" s="90">
        <v>70.8</v>
      </c>
    </row>
    <row r="619" spans="30:31" ht="12.75">
      <c r="AD619" s="91"/>
      <c r="AE619" s="90">
        <v>70.9</v>
      </c>
    </row>
    <row r="620" spans="30:31" ht="12.75">
      <c r="AD620" s="91"/>
      <c r="AE620" s="90">
        <v>71</v>
      </c>
    </row>
    <row r="621" spans="30:31" ht="12.75">
      <c r="AD621" s="91"/>
      <c r="AE621" s="90">
        <v>71.1</v>
      </c>
    </row>
    <row r="622" spans="30:31" ht="12.75">
      <c r="AD622" s="91"/>
      <c r="AE622" s="90">
        <v>71.2</v>
      </c>
    </row>
    <row r="623" spans="30:31" ht="12.75">
      <c r="AD623" s="91"/>
      <c r="AE623" s="90">
        <v>71.3</v>
      </c>
    </row>
    <row r="624" spans="30:31" ht="12.75">
      <c r="AD624" s="91"/>
      <c r="AE624" s="90">
        <v>71.4</v>
      </c>
    </row>
    <row r="625" spans="30:31" ht="12.75">
      <c r="AD625" s="91"/>
      <c r="AE625" s="90">
        <v>71.5</v>
      </c>
    </row>
    <row r="626" spans="30:31" ht="12.75">
      <c r="AD626" s="91"/>
      <c r="AE626" s="90">
        <v>71.6</v>
      </c>
    </row>
    <row r="627" spans="30:31" ht="12.75">
      <c r="AD627" s="91"/>
      <c r="AE627" s="90">
        <v>71.7</v>
      </c>
    </row>
    <row r="628" spans="30:31" ht="12.75">
      <c r="AD628" s="91"/>
      <c r="AE628" s="90">
        <v>71.8</v>
      </c>
    </row>
    <row r="629" spans="30:31" ht="12.75">
      <c r="AD629" s="91"/>
      <c r="AE629" s="90">
        <v>71.9</v>
      </c>
    </row>
    <row r="630" spans="30:31" ht="12.75">
      <c r="AD630" s="91"/>
      <c r="AE630" s="90">
        <v>72</v>
      </c>
    </row>
    <row r="631" spans="30:31" ht="12.75">
      <c r="AD631" s="91"/>
      <c r="AE631" s="90">
        <v>72.1</v>
      </c>
    </row>
    <row r="632" spans="30:31" ht="12.75">
      <c r="AD632" s="91"/>
      <c r="AE632" s="90">
        <v>72.2</v>
      </c>
    </row>
    <row r="633" spans="30:31" ht="12.75">
      <c r="AD633" s="91"/>
      <c r="AE633" s="90">
        <v>72.3</v>
      </c>
    </row>
    <row r="634" spans="30:31" ht="12.75">
      <c r="AD634" s="91"/>
      <c r="AE634" s="90">
        <v>72.4</v>
      </c>
    </row>
    <row r="635" spans="30:31" ht="12.75">
      <c r="AD635" s="91"/>
      <c r="AE635" s="90">
        <v>72.5</v>
      </c>
    </row>
    <row r="636" spans="30:31" ht="12.75">
      <c r="AD636" s="91"/>
      <c r="AE636" s="90">
        <v>72.6</v>
      </c>
    </row>
    <row r="637" spans="30:31" ht="12.75">
      <c r="AD637" s="91"/>
      <c r="AE637" s="90">
        <v>72.7</v>
      </c>
    </row>
    <row r="638" spans="30:31" ht="12.75">
      <c r="AD638" s="91"/>
      <c r="AE638" s="90">
        <v>72.8</v>
      </c>
    </row>
    <row r="639" spans="30:31" ht="12.75">
      <c r="AD639" s="91"/>
      <c r="AE639" s="90">
        <v>72.9</v>
      </c>
    </row>
    <row r="640" spans="30:31" ht="12.75">
      <c r="AD640" s="91"/>
      <c r="AE640" s="90">
        <v>73</v>
      </c>
    </row>
    <row r="641" spans="30:31" ht="12.75">
      <c r="AD641" s="91"/>
      <c r="AE641" s="90">
        <v>73.1</v>
      </c>
    </row>
    <row r="642" spans="30:31" ht="12.75">
      <c r="AD642" s="91"/>
      <c r="AE642" s="90">
        <v>73.2</v>
      </c>
    </row>
    <row r="643" spans="30:31" ht="12.75">
      <c r="AD643" s="91"/>
      <c r="AE643" s="90">
        <v>73.3</v>
      </c>
    </row>
    <row r="644" spans="30:31" ht="12.75">
      <c r="AD644" s="91"/>
      <c r="AE644" s="90">
        <v>73.4</v>
      </c>
    </row>
    <row r="645" spans="30:31" ht="12.75">
      <c r="AD645" s="91"/>
      <c r="AE645" s="90">
        <v>73.5</v>
      </c>
    </row>
    <row r="646" spans="30:31" ht="12.75">
      <c r="AD646" s="91"/>
      <c r="AE646" s="90">
        <v>73.6</v>
      </c>
    </row>
    <row r="647" spans="30:31" ht="12.75">
      <c r="AD647" s="91"/>
      <c r="AE647" s="90">
        <v>73.7</v>
      </c>
    </row>
    <row r="648" spans="30:31" ht="12.75">
      <c r="AD648" s="91"/>
      <c r="AE648" s="90">
        <v>73.8</v>
      </c>
    </row>
    <row r="649" spans="30:31" ht="12.75">
      <c r="AD649" s="91"/>
      <c r="AE649" s="90">
        <v>73.9</v>
      </c>
    </row>
    <row r="650" spans="30:31" ht="12.75">
      <c r="AD650" s="91"/>
      <c r="AE650" s="90">
        <v>74</v>
      </c>
    </row>
    <row r="651" spans="30:31" ht="12.75">
      <c r="AD651" s="91"/>
      <c r="AE651" s="90">
        <v>74.1</v>
      </c>
    </row>
    <row r="652" spans="30:31" ht="12.75">
      <c r="AD652" s="91"/>
      <c r="AE652" s="90">
        <v>74.2</v>
      </c>
    </row>
    <row r="653" spans="30:31" ht="12.75">
      <c r="AD653" s="91"/>
      <c r="AE653" s="90">
        <v>74.3</v>
      </c>
    </row>
    <row r="654" spans="30:31" ht="12.75">
      <c r="AD654" s="91"/>
      <c r="AE654" s="90">
        <v>74.4</v>
      </c>
    </row>
    <row r="655" spans="30:31" ht="12.75">
      <c r="AD655" s="91"/>
      <c r="AE655" s="90">
        <v>74.5</v>
      </c>
    </row>
    <row r="656" spans="30:31" ht="12.75">
      <c r="AD656" s="91"/>
      <c r="AE656" s="90">
        <v>74.6</v>
      </c>
    </row>
    <row r="657" spans="30:31" ht="12.75">
      <c r="AD657" s="91"/>
      <c r="AE657" s="90">
        <v>74.7</v>
      </c>
    </row>
    <row r="658" spans="30:31" ht="12.75">
      <c r="AD658" s="91"/>
      <c r="AE658" s="90">
        <v>74.8</v>
      </c>
    </row>
    <row r="659" spans="30:31" ht="12.75">
      <c r="AD659" s="91"/>
      <c r="AE659" s="90">
        <v>74.9</v>
      </c>
    </row>
    <row r="660" spans="30:31" ht="12.75">
      <c r="AD660" s="91"/>
      <c r="AE660" s="90">
        <v>75</v>
      </c>
    </row>
    <row r="661" spans="30:31" ht="12.75">
      <c r="AD661" s="91"/>
      <c r="AE661" s="90">
        <v>75.1</v>
      </c>
    </row>
    <row r="662" spans="30:31" ht="12.75">
      <c r="AD662" s="91"/>
      <c r="AE662" s="90">
        <v>75.2</v>
      </c>
    </row>
    <row r="663" spans="30:31" ht="12.75">
      <c r="AD663" s="91"/>
      <c r="AE663" s="90">
        <v>75.3</v>
      </c>
    </row>
    <row r="664" spans="30:31" ht="12.75">
      <c r="AD664" s="91"/>
      <c r="AE664" s="90">
        <v>75.4</v>
      </c>
    </row>
    <row r="665" spans="30:31" ht="12.75">
      <c r="AD665" s="91"/>
      <c r="AE665" s="90">
        <v>75.5</v>
      </c>
    </row>
    <row r="666" spans="30:31" ht="12.75">
      <c r="AD666" s="91"/>
      <c r="AE666" s="90">
        <v>75.6</v>
      </c>
    </row>
    <row r="667" spans="30:31" ht="12.75">
      <c r="AD667" s="91"/>
      <c r="AE667" s="90">
        <v>75.7</v>
      </c>
    </row>
    <row r="668" spans="30:31" ht="12.75">
      <c r="AD668" s="91"/>
      <c r="AE668" s="90">
        <v>75.8</v>
      </c>
    </row>
    <row r="669" spans="30:31" ht="12.75">
      <c r="AD669" s="91"/>
      <c r="AE669" s="90">
        <v>75.9</v>
      </c>
    </row>
    <row r="670" spans="30:31" ht="12.75">
      <c r="AD670" s="91"/>
      <c r="AE670" s="90">
        <v>76</v>
      </c>
    </row>
    <row r="671" spans="30:31" ht="12.75">
      <c r="AD671" s="91"/>
      <c r="AE671" s="90">
        <v>76.1</v>
      </c>
    </row>
    <row r="672" spans="30:31" ht="12.75">
      <c r="AD672" s="91"/>
      <c r="AE672" s="90">
        <v>76.2</v>
      </c>
    </row>
    <row r="673" spans="30:31" ht="12.75">
      <c r="AD673" s="91"/>
      <c r="AE673" s="90">
        <v>76.3</v>
      </c>
    </row>
    <row r="674" spans="30:31" ht="12.75">
      <c r="AD674" s="91"/>
      <c r="AE674" s="90">
        <v>76.4</v>
      </c>
    </row>
    <row r="675" spans="30:31" ht="12.75">
      <c r="AD675" s="91"/>
      <c r="AE675" s="90">
        <v>76.5</v>
      </c>
    </row>
    <row r="676" spans="30:31" ht="12.75">
      <c r="AD676" s="91"/>
      <c r="AE676" s="90">
        <v>76.6</v>
      </c>
    </row>
    <row r="677" spans="30:31" ht="12.75">
      <c r="AD677" s="91"/>
      <c r="AE677" s="90">
        <v>76.7</v>
      </c>
    </row>
    <row r="678" spans="30:31" ht="12.75">
      <c r="AD678" s="91"/>
      <c r="AE678" s="90">
        <v>76.8</v>
      </c>
    </row>
    <row r="679" spans="30:31" ht="12.75">
      <c r="AD679" s="91"/>
      <c r="AE679" s="90">
        <v>76.9</v>
      </c>
    </row>
    <row r="680" spans="30:31" ht="12.75">
      <c r="AD680" s="91"/>
      <c r="AE680" s="90">
        <v>77</v>
      </c>
    </row>
    <row r="681" spans="30:31" ht="12.75">
      <c r="AD681" s="91"/>
      <c r="AE681" s="90">
        <v>77.1</v>
      </c>
    </row>
    <row r="682" spans="30:31" ht="12.75">
      <c r="AD682" s="91"/>
      <c r="AE682" s="90">
        <v>77.2</v>
      </c>
    </row>
    <row r="683" spans="30:31" ht="12.75">
      <c r="AD683" s="91"/>
      <c r="AE683" s="90">
        <v>77.3</v>
      </c>
    </row>
    <row r="684" spans="30:31" ht="12.75">
      <c r="AD684" s="91"/>
      <c r="AE684" s="90">
        <v>77.4</v>
      </c>
    </row>
    <row r="685" spans="30:31" ht="12.75">
      <c r="AD685" s="91"/>
      <c r="AE685" s="90">
        <v>77.5</v>
      </c>
    </row>
    <row r="686" spans="30:31" ht="12.75">
      <c r="AD686" s="91"/>
      <c r="AE686" s="90">
        <v>77.6</v>
      </c>
    </row>
    <row r="687" spans="30:31" ht="12.75">
      <c r="AD687" s="91"/>
      <c r="AE687" s="90">
        <v>77.7</v>
      </c>
    </row>
    <row r="688" spans="30:31" ht="12.75">
      <c r="AD688" s="91"/>
      <c r="AE688" s="90">
        <v>77.8</v>
      </c>
    </row>
    <row r="689" spans="30:31" ht="12.75">
      <c r="AD689" s="91"/>
      <c r="AE689" s="90">
        <v>77.9</v>
      </c>
    </row>
    <row r="690" spans="30:31" ht="12.75">
      <c r="AD690" s="91"/>
      <c r="AE690" s="90">
        <v>78</v>
      </c>
    </row>
    <row r="691" spans="30:31" ht="12.75">
      <c r="AD691" s="91"/>
      <c r="AE691" s="90">
        <v>78.1</v>
      </c>
    </row>
    <row r="692" spans="30:31" ht="12.75">
      <c r="AD692" s="91"/>
      <c r="AE692" s="90">
        <v>78.2</v>
      </c>
    </row>
    <row r="693" spans="30:31" ht="12.75">
      <c r="AD693" s="91"/>
      <c r="AE693" s="90">
        <v>78.3</v>
      </c>
    </row>
    <row r="694" spans="30:31" ht="12.75">
      <c r="AD694" s="91"/>
      <c r="AE694" s="90">
        <v>78.4</v>
      </c>
    </row>
    <row r="695" spans="30:31" ht="12.75">
      <c r="AD695" s="91"/>
      <c r="AE695" s="90">
        <v>78.5</v>
      </c>
    </row>
    <row r="696" spans="30:31" ht="12.75">
      <c r="AD696" s="91"/>
      <c r="AE696" s="90">
        <v>78.6</v>
      </c>
    </row>
    <row r="697" spans="30:31" ht="12.75">
      <c r="AD697" s="91"/>
      <c r="AE697" s="90">
        <v>78.7</v>
      </c>
    </row>
    <row r="698" spans="30:31" ht="12.75">
      <c r="AD698" s="91"/>
      <c r="AE698" s="90">
        <v>78.8</v>
      </c>
    </row>
    <row r="699" spans="30:31" ht="12.75">
      <c r="AD699" s="91"/>
      <c r="AE699" s="90">
        <v>78.9</v>
      </c>
    </row>
    <row r="700" spans="30:31" ht="12.75">
      <c r="AD700" s="91"/>
      <c r="AE700" s="90">
        <v>79</v>
      </c>
    </row>
    <row r="701" spans="30:31" ht="12.75">
      <c r="AD701" s="91"/>
      <c r="AE701" s="90">
        <v>79.1</v>
      </c>
    </row>
    <row r="702" spans="30:31" ht="12.75">
      <c r="AD702" s="91"/>
      <c r="AE702" s="90">
        <v>79.2</v>
      </c>
    </row>
    <row r="703" spans="30:31" ht="12.75">
      <c r="AD703" s="91"/>
      <c r="AE703" s="90">
        <v>79.3</v>
      </c>
    </row>
    <row r="704" spans="30:31" ht="12.75">
      <c r="AD704" s="91"/>
      <c r="AE704" s="90">
        <v>79.4</v>
      </c>
    </row>
    <row r="705" spans="30:31" ht="12.75">
      <c r="AD705" s="91"/>
      <c r="AE705" s="90">
        <v>79.5</v>
      </c>
    </row>
    <row r="706" spans="30:31" ht="12.75">
      <c r="AD706" s="91"/>
      <c r="AE706" s="90">
        <v>79.6</v>
      </c>
    </row>
    <row r="707" spans="30:31" ht="12.75">
      <c r="AD707" s="91"/>
      <c r="AE707" s="90">
        <v>79.7</v>
      </c>
    </row>
    <row r="708" spans="30:31" ht="12.75">
      <c r="AD708" s="91"/>
      <c r="AE708" s="90">
        <v>79.8</v>
      </c>
    </row>
    <row r="709" spans="30:31" ht="12.75">
      <c r="AD709" s="91"/>
      <c r="AE709" s="90">
        <v>79.9</v>
      </c>
    </row>
    <row r="710" spans="30:31" ht="12.75">
      <c r="AD710" s="91"/>
      <c r="AE710" s="90">
        <v>80</v>
      </c>
    </row>
    <row r="711" spans="30:31" ht="12.75">
      <c r="AD711" s="91"/>
      <c r="AE711" s="90">
        <v>80.1</v>
      </c>
    </row>
    <row r="712" spans="30:31" ht="12.75">
      <c r="AD712" s="91"/>
      <c r="AE712" s="90">
        <v>80.2</v>
      </c>
    </row>
    <row r="713" spans="30:31" ht="12.75">
      <c r="AD713" s="91"/>
      <c r="AE713" s="90">
        <v>80.3</v>
      </c>
    </row>
    <row r="714" spans="30:31" ht="12.75">
      <c r="AD714" s="91"/>
      <c r="AE714" s="90">
        <v>80.4</v>
      </c>
    </row>
    <row r="715" spans="30:31" ht="12.75">
      <c r="AD715" s="91"/>
      <c r="AE715" s="90">
        <v>80.5</v>
      </c>
    </row>
    <row r="716" spans="30:31" ht="12.75">
      <c r="AD716" s="91"/>
      <c r="AE716" s="90">
        <v>80.6</v>
      </c>
    </row>
    <row r="717" spans="30:31" ht="12.75">
      <c r="AD717" s="91"/>
      <c r="AE717" s="90">
        <v>80.7</v>
      </c>
    </row>
    <row r="718" spans="30:31" ht="12.75">
      <c r="AD718" s="91"/>
      <c r="AE718" s="90">
        <v>80.8</v>
      </c>
    </row>
    <row r="719" spans="30:31" ht="12.75">
      <c r="AD719" s="91"/>
      <c r="AE719" s="90">
        <v>80.9</v>
      </c>
    </row>
    <row r="720" spans="30:31" ht="12.75">
      <c r="AD720" s="91"/>
      <c r="AE720" s="90">
        <v>81</v>
      </c>
    </row>
    <row r="721" spans="30:31" ht="12.75">
      <c r="AD721" s="91"/>
      <c r="AE721" s="90">
        <v>81.1</v>
      </c>
    </row>
    <row r="722" spans="30:31" ht="12.75">
      <c r="AD722" s="91"/>
      <c r="AE722" s="90">
        <v>81.2</v>
      </c>
    </row>
    <row r="723" spans="30:31" ht="12.75">
      <c r="AD723" s="91"/>
      <c r="AE723" s="90">
        <v>81.3</v>
      </c>
    </row>
    <row r="724" spans="30:31" ht="12.75">
      <c r="AD724" s="91"/>
      <c r="AE724" s="90">
        <v>81.4</v>
      </c>
    </row>
    <row r="725" spans="30:31" ht="12.75">
      <c r="AD725" s="91"/>
      <c r="AE725" s="90">
        <v>81.5</v>
      </c>
    </row>
    <row r="726" spans="30:31" ht="12.75">
      <c r="AD726" s="91"/>
      <c r="AE726" s="90">
        <v>81.6</v>
      </c>
    </row>
    <row r="727" spans="30:31" ht="12.75">
      <c r="AD727" s="91"/>
      <c r="AE727" s="90">
        <v>81.7</v>
      </c>
    </row>
    <row r="728" spans="30:31" ht="12.75">
      <c r="AD728" s="91"/>
      <c r="AE728" s="90">
        <v>81.8</v>
      </c>
    </row>
    <row r="729" spans="30:31" ht="12.75">
      <c r="AD729" s="91"/>
      <c r="AE729" s="90">
        <v>81.9</v>
      </c>
    </row>
    <row r="730" spans="30:31" ht="12.75">
      <c r="AD730" s="91"/>
      <c r="AE730" s="90">
        <v>82</v>
      </c>
    </row>
    <row r="731" spans="30:31" ht="12.75">
      <c r="AD731" s="91"/>
      <c r="AE731" s="90">
        <v>82.1</v>
      </c>
    </row>
    <row r="732" spans="30:31" ht="12.75">
      <c r="AD732" s="91"/>
      <c r="AE732" s="90">
        <v>82.2</v>
      </c>
    </row>
    <row r="733" spans="30:31" ht="12.75">
      <c r="AD733" s="91"/>
      <c r="AE733" s="90">
        <v>82.3</v>
      </c>
    </row>
    <row r="734" spans="30:31" ht="12.75">
      <c r="AD734" s="91"/>
      <c r="AE734" s="90">
        <v>82.4</v>
      </c>
    </row>
    <row r="735" spans="30:31" ht="12.75">
      <c r="AD735" s="91"/>
      <c r="AE735" s="90">
        <v>82.5</v>
      </c>
    </row>
    <row r="736" spans="30:31" ht="12.75">
      <c r="AD736" s="91"/>
      <c r="AE736" s="90">
        <v>82.6</v>
      </c>
    </row>
    <row r="737" spans="30:31" ht="12.75">
      <c r="AD737" s="91"/>
      <c r="AE737" s="90">
        <v>82.7</v>
      </c>
    </row>
    <row r="738" spans="30:31" ht="12.75">
      <c r="AD738" s="91"/>
      <c r="AE738" s="90">
        <v>82.8</v>
      </c>
    </row>
    <row r="739" spans="30:31" ht="12.75">
      <c r="AD739" s="91"/>
      <c r="AE739" s="90">
        <v>82.9</v>
      </c>
    </row>
    <row r="740" spans="30:31" ht="12.75">
      <c r="AD740" s="91"/>
      <c r="AE740" s="90">
        <v>83</v>
      </c>
    </row>
    <row r="741" spans="30:31" ht="12.75">
      <c r="AD741" s="91"/>
      <c r="AE741" s="90">
        <v>83.1</v>
      </c>
    </row>
    <row r="742" spans="30:31" ht="12.75">
      <c r="AD742" s="91"/>
      <c r="AE742" s="90">
        <v>83.2</v>
      </c>
    </row>
    <row r="743" spans="30:31" ht="12.75">
      <c r="AD743" s="91"/>
      <c r="AE743" s="90">
        <v>83.3</v>
      </c>
    </row>
    <row r="744" spans="30:31" ht="12.75">
      <c r="AD744" s="91"/>
      <c r="AE744" s="90">
        <v>83.4</v>
      </c>
    </row>
    <row r="745" spans="30:31" ht="12.75">
      <c r="AD745" s="91"/>
      <c r="AE745" s="90">
        <v>83.5</v>
      </c>
    </row>
    <row r="746" spans="30:31" ht="12.75">
      <c r="AD746" s="91"/>
      <c r="AE746" s="90">
        <v>83.6</v>
      </c>
    </row>
    <row r="747" spans="30:31" ht="12.75">
      <c r="AD747" s="91"/>
      <c r="AE747" s="90">
        <v>83.7</v>
      </c>
    </row>
    <row r="748" spans="30:31" ht="12.75">
      <c r="AD748" s="91"/>
      <c r="AE748" s="90">
        <v>83.8</v>
      </c>
    </row>
    <row r="749" spans="30:31" ht="12.75">
      <c r="AD749" s="91"/>
      <c r="AE749" s="90">
        <v>83.9</v>
      </c>
    </row>
    <row r="750" spans="30:31" ht="12.75">
      <c r="AD750" s="91"/>
      <c r="AE750" s="90">
        <v>84</v>
      </c>
    </row>
    <row r="751" spans="30:31" ht="12.75">
      <c r="AD751" s="91"/>
      <c r="AE751" s="90">
        <v>84.1</v>
      </c>
    </row>
    <row r="752" spans="30:31" ht="12.75">
      <c r="AD752" s="91"/>
      <c r="AE752" s="90">
        <v>84.2</v>
      </c>
    </row>
    <row r="753" spans="30:31" ht="12.75">
      <c r="AD753" s="91"/>
      <c r="AE753" s="90">
        <v>84.3</v>
      </c>
    </row>
    <row r="754" spans="30:31" ht="12.75">
      <c r="AD754" s="91"/>
      <c r="AE754" s="90">
        <v>84.4</v>
      </c>
    </row>
    <row r="755" spans="30:31" ht="12.75">
      <c r="AD755" s="91"/>
      <c r="AE755" s="90">
        <v>84.5</v>
      </c>
    </row>
    <row r="756" spans="30:31" ht="12.75">
      <c r="AD756" s="91"/>
      <c r="AE756" s="90">
        <v>84.6</v>
      </c>
    </row>
    <row r="757" spans="30:31" ht="12.75">
      <c r="AD757" s="91"/>
      <c r="AE757" s="90">
        <v>84.7</v>
      </c>
    </row>
    <row r="758" spans="30:31" ht="12.75">
      <c r="AD758" s="91"/>
      <c r="AE758" s="90">
        <v>84.8</v>
      </c>
    </row>
    <row r="759" spans="30:31" ht="12.75">
      <c r="AD759" s="91"/>
      <c r="AE759" s="90">
        <v>84.9</v>
      </c>
    </row>
    <row r="760" spans="30:31" ht="12.75">
      <c r="AD760" s="91"/>
      <c r="AE760" s="90">
        <v>85</v>
      </c>
    </row>
    <row r="761" spans="30:31" ht="12.75">
      <c r="AD761" s="91"/>
      <c r="AE761" s="90">
        <v>85.1</v>
      </c>
    </row>
    <row r="762" spans="30:31" ht="12.75">
      <c r="AD762" s="91"/>
      <c r="AE762" s="90">
        <v>85.2</v>
      </c>
    </row>
    <row r="763" spans="30:31" ht="12.75">
      <c r="AD763" s="91"/>
      <c r="AE763" s="90">
        <v>85.3</v>
      </c>
    </row>
    <row r="764" spans="30:31" ht="12.75">
      <c r="AD764" s="91"/>
      <c r="AE764" s="90">
        <v>85.4</v>
      </c>
    </row>
    <row r="765" spans="30:31" ht="12.75">
      <c r="AD765" s="91"/>
      <c r="AE765" s="90">
        <v>85.5</v>
      </c>
    </row>
    <row r="766" spans="30:31" ht="12.75">
      <c r="AD766" s="91"/>
      <c r="AE766" s="90">
        <v>85.6</v>
      </c>
    </row>
    <row r="767" spans="30:31" ht="12.75">
      <c r="AD767" s="91"/>
      <c r="AE767" s="90">
        <v>85.7</v>
      </c>
    </row>
    <row r="768" spans="30:31" ht="12.75">
      <c r="AD768" s="91"/>
      <c r="AE768" s="90">
        <v>85.8</v>
      </c>
    </row>
    <row r="769" spans="30:31" ht="12.75">
      <c r="AD769" s="91"/>
      <c r="AE769" s="90">
        <v>85.9</v>
      </c>
    </row>
    <row r="770" spans="30:31" ht="12.75">
      <c r="AD770" s="91"/>
      <c r="AE770" s="90">
        <v>86</v>
      </c>
    </row>
    <row r="771" spans="30:31" ht="12.75">
      <c r="AD771" s="91"/>
      <c r="AE771" s="90">
        <v>86.1</v>
      </c>
    </row>
    <row r="772" spans="30:31" ht="12.75">
      <c r="AD772" s="91"/>
      <c r="AE772" s="90">
        <v>86.2</v>
      </c>
    </row>
    <row r="773" spans="30:31" ht="12.75">
      <c r="AD773" s="91"/>
      <c r="AE773" s="90">
        <v>86.3</v>
      </c>
    </row>
    <row r="774" spans="30:31" ht="12.75">
      <c r="AD774" s="91"/>
      <c r="AE774" s="90">
        <v>86.4</v>
      </c>
    </row>
    <row r="775" spans="30:31" ht="12.75">
      <c r="AD775" s="91"/>
      <c r="AE775" s="90">
        <v>86.5</v>
      </c>
    </row>
    <row r="776" spans="30:31" ht="12.75">
      <c r="AD776" s="91"/>
      <c r="AE776" s="90">
        <v>86.6</v>
      </c>
    </row>
    <row r="777" spans="30:31" ht="12.75">
      <c r="AD777" s="91"/>
      <c r="AE777" s="90">
        <v>86.7</v>
      </c>
    </row>
    <row r="778" spans="30:31" ht="12.75">
      <c r="AD778" s="91"/>
      <c r="AE778" s="90">
        <v>86.8</v>
      </c>
    </row>
    <row r="779" spans="30:31" ht="12.75">
      <c r="AD779" s="91"/>
      <c r="AE779" s="90">
        <v>86.9</v>
      </c>
    </row>
    <row r="780" spans="30:31" ht="12.75">
      <c r="AD780" s="91"/>
      <c r="AE780" s="90">
        <v>87</v>
      </c>
    </row>
    <row r="781" spans="30:31" ht="12.75">
      <c r="AD781" s="91"/>
      <c r="AE781" s="90">
        <v>87.1</v>
      </c>
    </row>
    <row r="782" spans="30:31" ht="12.75">
      <c r="AD782" s="91"/>
      <c r="AE782" s="90">
        <v>87.2</v>
      </c>
    </row>
    <row r="783" spans="30:31" ht="12.75">
      <c r="AD783" s="91"/>
      <c r="AE783" s="90">
        <v>87.3</v>
      </c>
    </row>
    <row r="784" spans="30:31" ht="12.75">
      <c r="AD784" s="91"/>
      <c r="AE784" s="90">
        <v>87.4</v>
      </c>
    </row>
    <row r="785" spans="30:31" ht="12.75">
      <c r="AD785" s="91"/>
      <c r="AE785" s="90">
        <v>87.5</v>
      </c>
    </row>
    <row r="786" spans="30:31" ht="12.75">
      <c r="AD786" s="91"/>
      <c r="AE786" s="90">
        <v>87.6</v>
      </c>
    </row>
    <row r="787" spans="30:31" ht="12.75">
      <c r="AD787" s="91"/>
      <c r="AE787" s="90">
        <v>87.7</v>
      </c>
    </row>
    <row r="788" spans="30:31" ht="12.75">
      <c r="AD788" s="91"/>
      <c r="AE788" s="90">
        <v>87.8</v>
      </c>
    </row>
    <row r="789" spans="30:31" ht="12.75">
      <c r="AD789" s="91"/>
      <c r="AE789" s="90">
        <v>87.9</v>
      </c>
    </row>
    <row r="790" spans="30:31" ht="12.75">
      <c r="AD790" s="91"/>
      <c r="AE790" s="90">
        <v>88</v>
      </c>
    </row>
    <row r="791" spans="30:31" ht="12.75">
      <c r="AD791" s="91"/>
      <c r="AE791" s="90">
        <v>88.1</v>
      </c>
    </row>
    <row r="792" spans="30:31" ht="12.75">
      <c r="AD792" s="91"/>
      <c r="AE792" s="90">
        <v>88.2</v>
      </c>
    </row>
    <row r="793" spans="30:31" ht="12.75">
      <c r="AD793" s="91"/>
      <c r="AE793" s="90">
        <v>88.3</v>
      </c>
    </row>
    <row r="794" spans="30:31" ht="12.75">
      <c r="AD794" s="91"/>
      <c r="AE794" s="90">
        <v>88.4</v>
      </c>
    </row>
    <row r="795" spans="30:31" ht="12.75">
      <c r="AD795" s="91"/>
      <c r="AE795" s="90">
        <v>88.5</v>
      </c>
    </row>
    <row r="796" spans="30:31" ht="12.75">
      <c r="AD796" s="91"/>
      <c r="AE796" s="90">
        <v>88.6</v>
      </c>
    </row>
    <row r="797" spans="30:31" ht="12.75">
      <c r="AD797" s="91"/>
      <c r="AE797" s="90">
        <v>88.7</v>
      </c>
    </row>
    <row r="798" spans="30:31" ht="12.75">
      <c r="AD798" s="91"/>
      <c r="AE798" s="90">
        <v>88.8</v>
      </c>
    </row>
    <row r="799" spans="30:31" ht="12.75">
      <c r="AD799" s="91"/>
      <c r="AE799" s="90">
        <v>88.9</v>
      </c>
    </row>
    <row r="800" spans="30:31" ht="12.75">
      <c r="AD800" s="91"/>
      <c r="AE800" s="90">
        <v>89</v>
      </c>
    </row>
    <row r="801" spans="30:31" ht="12.75">
      <c r="AD801" s="91"/>
      <c r="AE801" s="90">
        <v>89.1</v>
      </c>
    </row>
    <row r="802" spans="30:31" ht="12.75">
      <c r="AD802" s="91"/>
      <c r="AE802" s="90">
        <v>89.2</v>
      </c>
    </row>
    <row r="803" spans="30:31" ht="12.75">
      <c r="AD803" s="91"/>
      <c r="AE803" s="90">
        <v>89.3</v>
      </c>
    </row>
    <row r="804" spans="30:31" ht="12.75">
      <c r="AD804" s="91"/>
      <c r="AE804" s="90">
        <v>89.4</v>
      </c>
    </row>
    <row r="805" spans="30:31" ht="12.75">
      <c r="AD805" s="91"/>
      <c r="AE805" s="90">
        <v>89.5</v>
      </c>
    </row>
    <row r="806" spans="30:31" ht="12.75">
      <c r="AD806" s="91"/>
      <c r="AE806" s="90">
        <v>89.6</v>
      </c>
    </row>
    <row r="807" spans="30:31" ht="12.75">
      <c r="AD807" s="91"/>
      <c r="AE807" s="90">
        <v>89.7</v>
      </c>
    </row>
    <row r="808" spans="30:31" ht="12.75">
      <c r="AD808" s="91"/>
      <c r="AE808" s="90">
        <v>89.8</v>
      </c>
    </row>
    <row r="809" spans="30:31" ht="12.75">
      <c r="AD809" s="91"/>
      <c r="AE809" s="90">
        <v>89.9</v>
      </c>
    </row>
    <row r="810" spans="30:31" ht="12.75">
      <c r="AD810" s="91"/>
      <c r="AE810" s="90">
        <v>90</v>
      </c>
    </row>
  </sheetData>
  <sheetProtection password="CFA3" sheet="1" objects="1" scenarios="1" selectLockedCells="1"/>
  <mergeCells count="12">
    <mergeCell ref="M3:X3"/>
    <mergeCell ref="M4:X5"/>
    <mergeCell ref="A3:C4"/>
    <mergeCell ref="M2:X2"/>
    <mergeCell ref="Y3:Z3"/>
    <mergeCell ref="Y4:Z5"/>
    <mergeCell ref="AS6:AW6"/>
    <mergeCell ref="G4:G5"/>
    <mergeCell ref="H4:L5"/>
    <mergeCell ref="H3:L3"/>
    <mergeCell ref="T6:U6"/>
    <mergeCell ref="N6:O6"/>
  </mergeCells>
  <conditionalFormatting sqref="X10:X49 Z10:Z49">
    <cfRule type="cellIs" priority="10" dxfId="15" operator="equal" stopIfTrue="1">
      <formula>"Gold"</formula>
    </cfRule>
    <cfRule type="cellIs" priority="11" dxfId="14" operator="equal" stopIfTrue="1">
      <formula>"Silver"</formula>
    </cfRule>
    <cfRule type="cellIs" priority="12" dxfId="13" operator="equal" stopIfTrue="1">
      <formula>"Bronze"</formula>
    </cfRule>
  </conditionalFormatting>
  <conditionalFormatting sqref="L10:L49">
    <cfRule type="expression" priority="4" dxfId="11" stopIfTrue="1">
      <formula>OR($B10=1,$B10=2)</formula>
    </cfRule>
  </conditionalFormatting>
  <conditionalFormatting sqref="R10:R49">
    <cfRule type="expression" priority="1" dxfId="11" stopIfTrue="1">
      <formula>OR($B10=1,$B10=2)</formula>
    </cfRule>
  </conditionalFormatting>
  <dataValidations count="24">
    <dataValidation errorStyle="warning" type="whole" allowBlank="1" showInputMessage="1" showErrorMessage="1" errorTitle="Correct Number" error="Should be a whole number between 1 and 30" sqref="AB50:AB242 U50:U242 T10:T242">
      <formula1>1</formula1>
      <formula2>38</formula2>
    </dataValidation>
    <dataValidation errorStyle="warning" type="decimal" allowBlank="1" showInputMessage="1" showErrorMessage="1" errorTitle="Correct Number?" error="Should be a decimal between 1.00 and 8.00" sqref="V10:V242">
      <formula1>1</formula1>
      <formula2>8</formula2>
    </dataValidation>
    <dataValidation errorStyle="warning" type="whole" allowBlank="1" showInputMessage="1" showErrorMessage="1" errorTitle="Correct Number" error="Should be a whole number between 0 and 24&#10;" sqref="AA50:AA242 O50:O242 N50:N242">
      <formula1>0</formula1>
      <formula2>24</formula2>
    </dataValidation>
    <dataValidation errorStyle="warning" type="decimal" allowBlank="1" showInputMessage="1" showErrorMessage="1" errorTitle="Correct Number?" error="Should be a decimal between 24.0 and 90.0" sqref="S50:S242">
      <formula1>20.1</formula1>
      <formula2>70</formula2>
    </dataValidation>
    <dataValidation errorStyle="warning" type="decimal" allowBlank="1" showInputMessage="1" showErrorMessage="1" errorTitle="Correct Number?" error="Should be a decimal number between 0.25 and 14.00" sqref="Q50:Q242">
      <formula1>0.25</formula1>
      <formula2>14</formula2>
    </dataValidation>
    <dataValidation errorStyle="warning" type="whole" allowBlank="1" showInputMessage="1" showErrorMessage="1" errorTitle="Correct Number?" error="Should be whole number between 1 and 70" sqref="R50:R242">
      <formula1>1</formula1>
      <formula2>80</formula2>
    </dataValidation>
    <dataValidation errorStyle="warning" type="list" allowBlank="1" showDropDown="1" showInputMessage="1" showErrorMessage="1" errorTitle="Correct Number?" error="Should be to one decimal place between 24.0 and 90.0" sqref="S10:S49">
      <formula1>$AE$150:$AE$810</formula1>
    </dataValidation>
    <dataValidation errorStyle="warning" type="decimal" allowBlank="1" showInputMessage="1" showErrorMessage="1" errorTitle="Correct Number" error="Number should be a decimal between 10.0 and 50.0" sqref="P50:P242">
      <formula1>10</formula1>
      <formula2>50</formula2>
    </dataValidation>
    <dataValidation errorStyle="warning" type="list" allowBlank="1" showDropDown="1" showInputMessage="1" showErrorMessage="1" errorTitle="Correct Number" error="Number should to one decimal place between 10.0 and 50.0" sqref="P10:P49">
      <formula1>$AD$11:$AD$410</formula1>
    </dataValidation>
    <dataValidation errorStyle="warning" type="list" allowBlank="1" showDropDown="1" showInputMessage="1" showErrorMessage="1" errorTitle="Incorrect Number or Format" error="Distances must be entered in 0.25cm bands." sqref="O10:O49 U10:U49">
      <formula1>$AE$11:$AE$70</formula1>
    </dataValidation>
    <dataValidation errorStyle="warning" type="list" allowBlank="1" showInputMessage="1" showErrorMessage="1" errorTitle="Gender" error="Gender should either be 'Boy' or 'Girl'" sqref="J50:J242">
      <formula1>$AF$11:$AF$12</formula1>
    </dataValidation>
    <dataValidation type="list" allowBlank="1" sqref="I50:I242">
      <formula1>$AG$11:$AG$49</formula1>
    </dataValidation>
    <dataValidation errorStyle="warning" type="whole" allowBlank="1" showInputMessage="1" showErrorMessage="1" errorTitle="Correct Time?" error="Should be a whole number between 1 and 60" sqref="K10:K242">
      <formula1>1</formula1>
      <formula2>60</formula2>
    </dataValidation>
    <dataValidation errorStyle="warning" type="decimal" allowBlank="1" showInputMessage="1" showErrorMessage="1" errorTitle="Correct Distance?" error="Should be between 0.01 metres and 2.80 metres " sqref="L53:L242">
      <formula1>0.01</formula1>
      <formula2>3</formula2>
    </dataValidation>
    <dataValidation errorStyle="warning" type="whole" allowBlank="1" showInputMessage="1" showErrorMessage="1" errorTitle="Correct Number?" error="Should be a whole number between 1 and 70" sqref="M10:M242">
      <formula1>1</formula1>
      <formula2>70</formula2>
    </dataValidation>
    <dataValidation allowBlank="1" showInputMessage="1" showErrorMessage="1" promptTitle="Balance Test" prompt="used for&#10;&#10;&#10;&#10;very important as&#10;&#10;&#10;&#10;over age&#10;" sqref="K7:K9"/>
    <dataValidation errorStyle="warning" type="decimal" allowBlank="1" showInputMessage="1" showErrorMessage="1" errorTitle="Correct Distance?" error="Should be between 0.01 metres and 2.99 metres " sqref="L50:L52">
      <formula1>0.01</formula1>
      <formula2>3</formula2>
    </dataValidation>
    <dataValidation errorStyle="warning" type="list" allowBlank="1" showDropDown="1" showInputMessage="1" showErrorMessage="1" errorTitle="Incorrect Number or Format" error="Distances must be entered in 0.25cm bands." sqref="Q10:Q49">
      <formula1>$AE$11:$AE$66</formula1>
    </dataValidation>
    <dataValidation errorStyle="warning" type="whole" allowBlank="1" showInputMessage="1" showErrorMessage="1" errorTitle="Correct Number?" error="Should be whole number between 1 and 80" sqref="R10:R49">
      <formula1>1</formula1>
      <formula2>80</formula2>
    </dataValidation>
    <dataValidation type="list" allowBlank="1" showInputMessage="1" showErrorMessage="1" sqref="A10:A49">
      <formula1>$AF$90:$AF$91</formula1>
    </dataValidation>
    <dataValidation type="whole" allowBlank="1" showInputMessage="1" showErrorMessage="1" errorTitle="Correct Number?" error="The Number should be between 0 and 4 reflecting the appropriate Disability Grouping as defined on the Guide page of this spreadsheet." sqref="B10:B49">
      <formula1>0</formula1>
      <formula2>4</formula2>
    </dataValidation>
    <dataValidation type="list" allowBlank="1" showInputMessage="1" showErrorMessage="1" errorTitle="Incorrect Input" error="Gender must be entered as either Boy or Girl otherwise the athletes will not receive results.&#10;" sqref="J10">
      <formula1>$AF$11:$AF$12</formula1>
    </dataValidation>
    <dataValidation errorStyle="warning" type="decimal" allowBlank="1" showInputMessage="1" showErrorMessage="1" errorTitle="Correct Distance?" error="Should be between 0.01 metres and 2.50 metres " sqref="L10:L49">
      <formula1>0.01</formula1>
      <formula2>2.5</formula2>
    </dataValidation>
    <dataValidation errorStyle="warning" type="whole" allowBlank="1" showInputMessage="1" showErrorMessage="1" errorTitle="Correct Number" error="Should be a whole number between 0 and 12&#10;" sqref="N10:N49">
      <formula1>0</formula1>
      <formula2>12</formula2>
    </dataValidation>
  </dataValidations>
  <printOptions/>
  <pageMargins left="0.17" right="0.17" top="0.28" bottom="0.29" header="0.23" footer="0.25"/>
  <pageSetup horizontalDpi="600" verticalDpi="600" orientation="landscape" paperSize="9" r:id="rId3"/>
  <rowBreaks count="3" manualBreakCount="3">
    <brk id="21" max="255" man="1"/>
    <brk id="33" max="255" man="1"/>
    <brk id="45" max="255" man="1"/>
  </rowBreaks>
  <legacyDrawing r:id="rId2"/>
</worksheet>
</file>

<file path=xl/worksheets/sheet3.xml><?xml version="1.0" encoding="utf-8"?>
<worksheet xmlns="http://schemas.openxmlformats.org/spreadsheetml/2006/main" xmlns:r="http://schemas.openxmlformats.org/officeDocument/2006/relationships">
  <sheetPr codeName="Sheet5"/>
  <dimension ref="A1:P2405"/>
  <sheetViews>
    <sheetView zoomScalePageLayoutView="0" workbookViewId="0" topLeftCell="A1">
      <selection activeCell="A1" sqref="A1:IV16384"/>
    </sheetView>
  </sheetViews>
  <sheetFormatPr defaultColWidth="9.140625" defaultRowHeight="12.75"/>
  <cols>
    <col min="1" max="1" width="22.8515625" style="2" bestFit="1" customWidth="1"/>
    <col min="2" max="2" width="4.00390625" style="2" bestFit="1" customWidth="1"/>
    <col min="3" max="16384" width="9.140625" style="2" customWidth="1"/>
  </cols>
  <sheetData>
    <row r="1" spans="1:12" ht="12.75">
      <c r="A1" s="104" t="s">
        <v>2462</v>
      </c>
      <c r="F1" s="104" t="s">
        <v>2465</v>
      </c>
      <c r="L1" s="104" t="s">
        <v>2464</v>
      </c>
    </row>
    <row r="3" spans="1:16" ht="12.75">
      <c r="A3" s="2" t="s">
        <v>900</v>
      </c>
      <c r="B3" s="105">
        <v>0</v>
      </c>
      <c r="F3" s="2" t="s">
        <v>885</v>
      </c>
      <c r="G3" s="2" t="s">
        <v>886</v>
      </c>
      <c r="H3" s="2" t="s">
        <v>887</v>
      </c>
      <c r="I3" s="2" t="s">
        <v>888</v>
      </c>
      <c r="M3" s="2" t="s">
        <v>885</v>
      </c>
      <c r="N3" s="2" t="s">
        <v>886</v>
      </c>
      <c r="O3" s="2" t="s">
        <v>887</v>
      </c>
      <c r="P3" s="2" t="s">
        <v>888</v>
      </c>
    </row>
    <row r="4" spans="1:16" ht="12.75">
      <c r="A4" s="2" t="s">
        <v>901</v>
      </c>
      <c r="B4" s="105">
        <v>1</v>
      </c>
      <c r="E4" s="2">
        <v>0</v>
      </c>
      <c r="F4" s="2" t="s">
        <v>865</v>
      </c>
      <c r="G4" s="2" t="s">
        <v>865</v>
      </c>
      <c r="H4" s="2" t="s">
        <v>865</v>
      </c>
      <c r="I4" s="2" t="s">
        <v>865</v>
      </c>
      <c r="L4" s="2">
        <v>0</v>
      </c>
      <c r="M4" s="104" t="s">
        <v>865</v>
      </c>
      <c r="N4" s="2" t="s">
        <v>865</v>
      </c>
      <c r="O4" s="2" t="s">
        <v>865</v>
      </c>
      <c r="P4" s="2" t="s">
        <v>865</v>
      </c>
    </row>
    <row r="5" spans="1:16" ht="12.75">
      <c r="A5" s="2" t="s">
        <v>902</v>
      </c>
      <c r="B5" s="105">
        <v>2</v>
      </c>
      <c r="E5" s="2">
        <v>1</v>
      </c>
      <c r="F5" s="2" t="s">
        <v>865</v>
      </c>
      <c r="G5" s="2" t="s">
        <v>865</v>
      </c>
      <c r="H5" s="2" t="s">
        <v>865</v>
      </c>
      <c r="I5" s="2" t="s">
        <v>865</v>
      </c>
      <c r="L5" s="2">
        <v>1</v>
      </c>
      <c r="M5" s="104" t="s">
        <v>865</v>
      </c>
      <c r="N5" s="2" t="s">
        <v>865</v>
      </c>
      <c r="O5" s="2" t="s">
        <v>865</v>
      </c>
      <c r="P5" s="2" t="s">
        <v>865</v>
      </c>
    </row>
    <row r="6" spans="1:16" ht="12.75">
      <c r="A6" s="2" t="s">
        <v>903</v>
      </c>
      <c r="B6" s="105">
        <v>3</v>
      </c>
      <c r="E6" s="2">
        <v>2</v>
      </c>
      <c r="F6" s="2" t="s">
        <v>865</v>
      </c>
      <c r="G6" s="2" t="s">
        <v>865</v>
      </c>
      <c r="H6" s="2" t="s">
        <v>865</v>
      </c>
      <c r="I6" s="2" t="s">
        <v>865</v>
      </c>
      <c r="L6" s="2">
        <v>2</v>
      </c>
      <c r="M6" s="104" t="s">
        <v>865</v>
      </c>
      <c r="N6" s="2" t="s">
        <v>865</v>
      </c>
      <c r="O6" s="2" t="s">
        <v>865</v>
      </c>
      <c r="P6" s="2" t="s">
        <v>865</v>
      </c>
    </row>
    <row r="7" spans="1:16" ht="12.75">
      <c r="A7" s="2" t="s">
        <v>904</v>
      </c>
      <c r="B7" s="105">
        <v>4</v>
      </c>
      <c r="E7" s="2">
        <v>3</v>
      </c>
      <c r="F7" s="2" t="s">
        <v>865</v>
      </c>
      <c r="G7" s="2" t="s">
        <v>865</v>
      </c>
      <c r="H7" s="2" t="s">
        <v>865</v>
      </c>
      <c r="I7" s="2" t="s">
        <v>865</v>
      </c>
      <c r="L7" s="2">
        <v>3</v>
      </c>
      <c r="M7" s="104" t="s">
        <v>865</v>
      </c>
      <c r="N7" s="2" t="s">
        <v>865</v>
      </c>
      <c r="O7" s="2" t="s">
        <v>865</v>
      </c>
      <c r="P7" s="2" t="s">
        <v>865</v>
      </c>
    </row>
    <row r="8" spans="1:16" ht="12.75">
      <c r="A8" s="2" t="s">
        <v>905</v>
      </c>
      <c r="B8" s="105">
        <v>5</v>
      </c>
      <c r="E8" s="2">
        <v>4</v>
      </c>
      <c r="F8" s="2" t="s">
        <v>865</v>
      </c>
      <c r="G8" s="2" t="s">
        <v>865</v>
      </c>
      <c r="H8" s="2" t="s">
        <v>865</v>
      </c>
      <c r="I8" s="2" t="s">
        <v>865</v>
      </c>
      <c r="L8" s="2">
        <v>4</v>
      </c>
      <c r="M8" s="104" t="s">
        <v>865</v>
      </c>
      <c r="N8" s="2" t="s">
        <v>865</v>
      </c>
      <c r="O8" s="2" t="s">
        <v>865</v>
      </c>
      <c r="P8" s="2" t="s">
        <v>865</v>
      </c>
    </row>
    <row r="9" spans="1:16" ht="12.75">
      <c r="A9" s="2" t="s">
        <v>906</v>
      </c>
      <c r="B9" s="105">
        <v>6</v>
      </c>
      <c r="E9" s="2">
        <v>5</v>
      </c>
      <c r="F9" s="2" t="s">
        <v>865</v>
      </c>
      <c r="G9" s="2" t="s">
        <v>865</v>
      </c>
      <c r="H9" s="2" t="s">
        <v>865</v>
      </c>
      <c r="I9" s="2" t="s">
        <v>865</v>
      </c>
      <c r="L9" s="2">
        <v>5</v>
      </c>
      <c r="M9" s="104" t="s">
        <v>865</v>
      </c>
      <c r="N9" s="2" t="s">
        <v>865</v>
      </c>
      <c r="O9" s="2" t="s">
        <v>865</v>
      </c>
      <c r="P9" s="2" t="s">
        <v>865</v>
      </c>
    </row>
    <row r="10" spans="1:16" ht="12.75">
      <c r="A10" s="2" t="s">
        <v>907</v>
      </c>
      <c r="B10" s="105">
        <v>7</v>
      </c>
      <c r="E10" s="2">
        <v>6</v>
      </c>
      <c r="F10" s="2" t="s">
        <v>865</v>
      </c>
      <c r="G10" s="2" t="s">
        <v>865</v>
      </c>
      <c r="H10" s="2" t="s">
        <v>865</v>
      </c>
      <c r="I10" s="2" t="s">
        <v>865</v>
      </c>
      <c r="L10" s="2">
        <v>6</v>
      </c>
      <c r="M10" s="104" t="s">
        <v>865</v>
      </c>
      <c r="N10" s="2" t="s">
        <v>865</v>
      </c>
      <c r="O10" s="2" t="s">
        <v>865</v>
      </c>
      <c r="P10" s="2" t="s">
        <v>865</v>
      </c>
    </row>
    <row r="11" spans="1:16" ht="12.75">
      <c r="A11" s="2" t="s">
        <v>908</v>
      </c>
      <c r="B11" s="105">
        <v>8</v>
      </c>
      <c r="E11" s="2">
        <v>7</v>
      </c>
      <c r="F11" s="2" t="s">
        <v>865</v>
      </c>
      <c r="G11" s="2" t="s">
        <v>865</v>
      </c>
      <c r="H11" s="2" t="s">
        <v>865</v>
      </c>
      <c r="I11" s="2" t="s">
        <v>865</v>
      </c>
      <c r="L11" s="2">
        <v>7</v>
      </c>
      <c r="M11" s="104" t="s">
        <v>865</v>
      </c>
      <c r="N11" s="2" t="s">
        <v>865</v>
      </c>
      <c r="O11" s="2" t="s">
        <v>865</v>
      </c>
      <c r="P11" s="2" t="s">
        <v>865</v>
      </c>
    </row>
    <row r="12" spans="1:16" ht="12.75">
      <c r="A12" s="2" t="s">
        <v>909</v>
      </c>
      <c r="B12" s="105">
        <v>9</v>
      </c>
      <c r="E12" s="2">
        <v>8</v>
      </c>
      <c r="F12" s="2" t="s">
        <v>865</v>
      </c>
      <c r="G12" s="2" t="s">
        <v>865</v>
      </c>
      <c r="H12" s="2" t="s">
        <v>865</v>
      </c>
      <c r="I12" s="2" t="s">
        <v>865</v>
      </c>
      <c r="L12" s="2">
        <v>8</v>
      </c>
      <c r="M12" s="104" t="s">
        <v>865</v>
      </c>
      <c r="N12" s="2" t="s">
        <v>865</v>
      </c>
      <c r="O12" s="2" t="s">
        <v>865</v>
      </c>
      <c r="P12" s="2" t="s">
        <v>865</v>
      </c>
    </row>
    <row r="13" spans="1:16" ht="12.75">
      <c r="A13" s="2" t="s">
        <v>910</v>
      </c>
      <c r="B13" s="105">
        <v>10</v>
      </c>
      <c r="E13" s="2">
        <v>9</v>
      </c>
      <c r="F13" s="2" t="s">
        <v>865</v>
      </c>
      <c r="G13" s="2" t="s">
        <v>865</v>
      </c>
      <c r="H13" s="2" t="s">
        <v>865</v>
      </c>
      <c r="I13" s="2" t="s">
        <v>865</v>
      </c>
      <c r="L13" s="2">
        <v>9</v>
      </c>
      <c r="M13" s="104" t="s">
        <v>865</v>
      </c>
      <c r="N13" s="2" t="s">
        <v>865</v>
      </c>
      <c r="O13" s="2" t="s">
        <v>865</v>
      </c>
      <c r="P13" s="2" t="s">
        <v>865</v>
      </c>
    </row>
    <row r="14" spans="1:16" ht="12.75">
      <c r="A14" s="2" t="s">
        <v>911</v>
      </c>
      <c r="B14" s="105">
        <v>11</v>
      </c>
      <c r="E14" s="2">
        <v>10</v>
      </c>
      <c r="F14" s="2" t="s">
        <v>865</v>
      </c>
      <c r="G14" s="2" t="s">
        <v>865</v>
      </c>
      <c r="H14" s="2" t="s">
        <v>865</v>
      </c>
      <c r="I14" s="2" t="s">
        <v>865</v>
      </c>
      <c r="L14" s="2">
        <v>10</v>
      </c>
      <c r="M14" s="104" t="s">
        <v>865</v>
      </c>
      <c r="N14" s="2" t="s">
        <v>865</v>
      </c>
      <c r="O14" s="2" t="s">
        <v>865</v>
      </c>
      <c r="P14" s="2" t="s">
        <v>865</v>
      </c>
    </row>
    <row r="15" spans="1:16" ht="12.75">
      <c r="A15" s="2" t="s">
        <v>912</v>
      </c>
      <c r="B15" s="105">
        <v>12</v>
      </c>
      <c r="E15" s="2">
        <v>11</v>
      </c>
      <c r="F15" s="2" t="s">
        <v>865</v>
      </c>
      <c r="G15" s="2" t="s">
        <v>865</v>
      </c>
      <c r="H15" s="2" t="s">
        <v>865</v>
      </c>
      <c r="I15" s="2" t="s">
        <v>865</v>
      </c>
      <c r="L15" s="2">
        <v>11</v>
      </c>
      <c r="M15" s="104" t="s">
        <v>865</v>
      </c>
      <c r="N15" s="2" t="s">
        <v>865</v>
      </c>
      <c r="O15" s="2" t="s">
        <v>865</v>
      </c>
      <c r="P15" s="2" t="s">
        <v>865</v>
      </c>
    </row>
    <row r="16" spans="1:16" ht="12.75">
      <c r="A16" s="2" t="s">
        <v>913</v>
      </c>
      <c r="B16" s="105">
        <v>13</v>
      </c>
      <c r="E16" s="2">
        <v>12</v>
      </c>
      <c r="F16" s="2" t="s">
        <v>865</v>
      </c>
      <c r="G16" s="2" t="s">
        <v>865</v>
      </c>
      <c r="H16" s="2" t="s">
        <v>865</v>
      </c>
      <c r="I16" s="2" t="s">
        <v>865</v>
      </c>
      <c r="L16" s="2">
        <v>12</v>
      </c>
      <c r="M16" s="104" t="s">
        <v>865</v>
      </c>
      <c r="N16" s="2" t="s">
        <v>865</v>
      </c>
      <c r="O16" s="2" t="s">
        <v>865</v>
      </c>
      <c r="P16" s="2" t="s">
        <v>865</v>
      </c>
    </row>
    <row r="17" spans="1:16" ht="12.75">
      <c r="A17" s="2" t="s">
        <v>914</v>
      </c>
      <c r="B17" s="105">
        <v>14</v>
      </c>
      <c r="E17" s="2">
        <v>13</v>
      </c>
      <c r="F17" s="2" t="s">
        <v>865</v>
      </c>
      <c r="G17" s="2" t="s">
        <v>865</v>
      </c>
      <c r="H17" s="2" t="s">
        <v>865</v>
      </c>
      <c r="I17" s="2" t="s">
        <v>865</v>
      </c>
      <c r="L17" s="2">
        <v>13</v>
      </c>
      <c r="M17" s="104" t="s">
        <v>865</v>
      </c>
      <c r="N17" s="2" t="s">
        <v>865</v>
      </c>
      <c r="O17" s="2" t="s">
        <v>865</v>
      </c>
      <c r="P17" s="2" t="s">
        <v>865</v>
      </c>
    </row>
    <row r="18" spans="1:16" ht="12.75">
      <c r="A18" s="2" t="s">
        <v>915</v>
      </c>
      <c r="B18" s="105">
        <v>15</v>
      </c>
      <c r="E18" s="2">
        <v>14</v>
      </c>
      <c r="F18" s="2" t="s">
        <v>865</v>
      </c>
      <c r="G18" s="2" t="s">
        <v>865</v>
      </c>
      <c r="H18" s="2" t="s">
        <v>865</v>
      </c>
      <c r="I18" s="2" t="s">
        <v>865</v>
      </c>
      <c r="L18" s="2">
        <v>14</v>
      </c>
      <c r="M18" s="104" t="s">
        <v>865</v>
      </c>
      <c r="N18" s="2" t="s">
        <v>865</v>
      </c>
      <c r="O18" s="2" t="s">
        <v>865</v>
      </c>
      <c r="P18" s="2" t="s">
        <v>865</v>
      </c>
    </row>
    <row r="19" spans="1:16" ht="12.75">
      <c r="A19" s="2" t="s">
        <v>916</v>
      </c>
      <c r="B19" s="105">
        <v>16</v>
      </c>
      <c r="E19" s="2">
        <v>15</v>
      </c>
      <c r="F19" s="2" t="s">
        <v>865</v>
      </c>
      <c r="G19" s="2" t="s">
        <v>865</v>
      </c>
      <c r="H19" s="2" t="s">
        <v>865</v>
      </c>
      <c r="I19" s="2" t="s">
        <v>865</v>
      </c>
      <c r="L19" s="2">
        <v>15</v>
      </c>
      <c r="M19" s="104" t="s">
        <v>865</v>
      </c>
      <c r="N19" s="2" t="s">
        <v>865</v>
      </c>
      <c r="O19" s="2" t="s">
        <v>865</v>
      </c>
      <c r="P19" s="2" t="s">
        <v>865</v>
      </c>
    </row>
    <row r="20" spans="1:16" ht="12.75">
      <c r="A20" s="2" t="s">
        <v>917</v>
      </c>
      <c r="B20" s="105">
        <v>17</v>
      </c>
      <c r="E20" s="2">
        <v>16</v>
      </c>
      <c r="F20" s="2" t="s">
        <v>865</v>
      </c>
      <c r="G20" s="2" t="s">
        <v>865</v>
      </c>
      <c r="H20" s="2" t="s">
        <v>865</v>
      </c>
      <c r="I20" s="2" t="s">
        <v>865</v>
      </c>
      <c r="L20" s="2">
        <v>16</v>
      </c>
      <c r="M20" s="104" t="s">
        <v>865</v>
      </c>
      <c r="N20" s="2" t="s">
        <v>865</v>
      </c>
      <c r="O20" s="2" t="s">
        <v>865</v>
      </c>
      <c r="P20" s="2" t="s">
        <v>865</v>
      </c>
    </row>
    <row r="21" spans="1:16" ht="12.75">
      <c r="A21" s="2" t="s">
        <v>918</v>
      </c>
      <c r="B21" s="105">
        <v>18</v>
      </c>
      <c r="E21" s="2">
        <v>17</v>
      </c>
      <c r="F21" s="2" t="s">
        <v>865</v>
      </c>
      <c r="G21" s="2" t="s">
        <v>865</v>
      </c>
      <c r="H21" s="2" t="s">
        <v>865</v>
      </c>
      <c r="I21" s="2" t="s">
        <v>865</v>
      </c>
      <c r="L21" s="2">
        <v>17</v>
      </c>
      <c r="M21" s="104" t="s">
        <v>865</v>
      </c>
      <c r="N21" s="2" t="s">
        <v>865</v>
      </c>
      <c r="O21" s="2" t="s">
        <v>865</v>
      </c>
      <c r="P21" s="2" t="s">
        <v>865</v>
      </c>
    </row>
    <row r="22" spans="1:16" ht="12.75">
      <c r="A22" s="2" t="s">
        <v>919</v>
      </c>
      <c r="B22" s="105">
        <v>19</v>
      </c>
      <c r="E22" s="2">
        <v>18</v>
      </c>
      <c r="F22" s="2" t="s">
        <v>865</v>
      </c>
      <c r="G22" s="2" t="s">
        <v>865</v>
      </c>
      <c r="H22" s="2" t="s">
        <v>865</v>
      </c>
      <c r="I22" s="2" t="s">
        <v>865</v>
      </c>
      <c r="L22" s="2">
        <v>18</v>
      </c>
      <c r="M22" s="104" t="s">
        <v>865</v>
      </c>
      <c r="N22" s="2" t="s">
        <v>865</v>
      </c>
      <c r="O22" s="2" t="s">
        <v>865</v>
      </c>
      <c r="P22" s="2" t="s">
        <v>865</v>
      </c>
    </row>
    <row r="23" spans="1:16" ht="12.75">
      <c r="A23" s="2" t="s">
        <v>920</v>
      </c>
      <c r="B23" s="105">
        <v>20</v>
      </c>
      <c r="E23" s="2">
        <v>19</v>
      </c>
      <c r="F23" s="2" t="s">
        <v>865</v>
      </c>
      <c r="G23" s="2" t="s">
        <v>865</v>
      </c>
      <c r="H23" s="2" t="s">
        <v>865</v>
      </c>
      <c r="I23" s="2" t="s">
        <v>865</v>
      </c>
      <c r="L23" s="2">
        <v>19</v>
      </c>
      <c r="M23" s="104" t="s">
        <v>865</v>
      </c>
      <c r="N23" s="2" t="s">
        <v>865</v>
      </c>
      <c r="O23" s="2" t="s">
        <v>865</v>
      </c>
      <c r="P23" s="2" t="s">
        <v>865</v>
      </c>
    </row>
    <row r="24" spans="1:16" ht="12.75">
      <c r="A24" s="2" t="s">
        <v>921</v>
      </c>
      <c r="B24" s="105">
        <v>21</v>
      </c>
      <c r="E24" s="2">
        <v>20</v>
      </c>
      <c r="F24" s="2" t="s">
        <v>865</v>
      </c>
      <c r="G24" s="2" t="s">
        <v>865</v>
      </c>
      <c r="H24" s="2" t="s">
        <v>865</v>
      </c>
      <c r="I24" s="2" t="s">
        <v>865</v>
      </c>
      <c r="L24" s="2">
        <v>20</v>
      </c>
      <c r="M24" s="104" t="s">
        <v>865</v>
      </c>
      <c r="N24" s="2" t="s">
        <v>865</v>
      </c>
      <c r="O24" s="2" t="s">
        <v>865</v>
      </c>
      <c r="P24" s="2" t="s">
        <v>865</v>
      </c>
    </row>
    <row r="25" spans="1:16" ht="12.75">
      <c r="A25" s="2" t="s">
        <v>922</v>
      </c>
      <c r="B25" s="105">
        <v>22</v>
      </c>
      <c r="E25" s="2">
        <v>21</v>
      </c>
      <c r="F25" s="2" t="s">
        <v>865</v>
      </c>
      <c r="G25" s="2" t="s">
        <v>865</v>
      </c>
      <c r="H25" s="2" t="s">
        <v>865</v>
      </c>
      <c r="I25" s="2" t="s">
        <v>865</v>
      </c>
      <c r="L25" s="2">
        <v>21</v>
      </c>
      <c r="M25" s="104" t="s">
        <v>865</v>
      </c>
      <c r="N25" s="2" t="s">
        <v>865</v>
      </c>
      <c r="O25" s="2" t="s">
        <v>865</v>
      </c>
      <c r="P25" s="2" t="s">
        <v>865</v>
      </c>
    </row>
    <row r="26" spans="1:16" ht="12.75">
      <c r="A26" s="2" t="s">
        <v>923</v>
      </c>
      <c r="B26" s="105">
        <v>23</v>
      </c>
      <c r="E26" s="2">
        <v>22</v>
      </c>
      <c r="F26" s="2" t="s">
        <v>865</v>
      </c>
      <c r="G26" s="2" t="s">
        <v>865</v>
      </c>
      <c r="H26" s="2" t="s">
        <v>865</v>
      </c>
      <c r="I26" s="2" t="s">
        <v>865</v>
      </c>
      <c r="L26" s="2">
        <v>22</v>
      </c>
      <c r="M26" s="104" t="s">
        <v>865</v>
      </c>
      <c r="N26" s="2" t="s">
        <v>865</v>
      </c>
      <c r="O26" s="2" t="s">
        <v>865</v>
      </c>
      <c r="P26" s="2" t="s">
        <v>865</v>
      </c>
    </row>
    <row r="27" spans="1:16" ht="12.75">
      <c r="A27" s="2" t="s">
        <v>924</v>
      </c>
      <c r="B27" s="105">
        <v>24</v>
      </c>
      <c r="E27" s="2">
        <v>23</v>
      </c>
      <c r="F27" s="2" t="s">
        <v>865</v>
      </c>
      <c r="G27" s="2" t="s">
        <v>865</v>
      </c>
      <c r="H27" s="2" t="s">
        <v>865</v>
      </c>
      <c r="I27" s="2" t="s">
        <v>865</v>
      </c>
      <c r="L27" s="2">
        <v>23</v>
      </c>
      <c r="M27" s="104" t="s">
        <v>865</v>
      </c>
      <c r="N27" s="2" t="s">
        <v>865</v>
      </c>
      <c r="O27" s="2" t="s">
        <v>865</v>
      </c>
      <c r="P27" s="2" t="s">
        <v>865</v>
      </c>
    </row>
    <row r="28" spans="1:16" ht="12.75">
      <c r="A28" s="2" t="s">
        <v>925</v>
      </c>
      <c r="B28" s="105">
        <v>25</v>
      </c>
      <c r="E28" s="2">
        <v>24</v>
      </c>
      <c r="F28" s="2" t="s">
        <v>865</v>
      </c>
      <c r="G28" s="2" t="s">
        <v>865</v>
      </c>
      <c r="H28" s="2" t="s">
        <v>865</v>
      </c>
      <c r="I28" s="2" t="s">
        <v>865</v>
      </c>
      <c r="L28" s="2">
        <v>24</v>
      </c>
      <c r="M28" s="104" t="s">
        <v>865</v>
      </c>
      <c r="N28" s="2" t="s">
        <v>865</v>
      </c>
      <c r="O28" s="2" t="s">
        <v>865</v>
      </c>
      <c r="P28" s="2" t="s">
        <v>865</v>
      </c>
    </row>
    <row r="29" spans="1:16" ht="12.75">
      <c r="A29" s="2" t="s">
        <v>926</v>
      </c>
      <c r="B29" s="105">
        <v>26</v>
      </c>
      <c r="E29" s="2">
        <v>25</v>
      </c>
      <c r="F29" s="2" t="s">
        <v>864</v>
      </c>
      <c r="G29" s="2" t="s">
        <v>864</v>
      </c>
      <c r="H29" s="2" t="s">
        <v>865</v>
      </c>
      <c r="I29" s="2" t="s">
        <v>865</v>
      </c>
      <c r="L29" s="2">
        <v>25</v>
      </c>
      <c r="M29" s="104" t="s">
        <v>865</v>
      </c>
      <c r="N29" s="2" t="s">
        <v>865</v>
      </c>
      <c r="O29" s="2" t="s">
        <v>865</v>
      </c>
      <c r="P29" s="2" t="s">
        <v>865</v>
      </c>
    </row>
    <row r="30" spans="1:16" ht="12.75">
      <c r="A30" s="2" t="s">
        <v>927</v>
      </c>
      <c r="B30" s="105">
        <v>27</v>
      </c>
      <c r="E30" s="2">
        <v>26</v>
      </c>
      <c r="F30" s="2" t="s">
        <v>864</v>
      </c>
      <c r="G30" s="2" t="s">
        <v>864</v>
      </c>
      <c r="H30" s="2" t="s">
        <v>865</v>
      </c>
      <c r="I30" s="2" t="s">
        <v>865</v>
      </c>
      <c r="L30" s="2">
        <v>26</v>
      </c>
      <c r="M30" s="104" t="s">
        <v>865</v>
      </c>
      <c r="N30" s="2" t="s">
        <v>865</v>
      </c>
      <c r="O30" s="2" t="s">
        <v>865</v>
      </c>
      <c r="P30" s="2" t="s">
        <v>865</v>
      </c>
    </row>
    <row r="31" spans="1:16" ht="12.75">
      <c r="A31" s="2" t="s">
        <v>928</v>
      </c>
      <c r="B31" s="105">
        <v>28</v>
      </c>
      <c r="E31" s="2">
        <v>27</v>
      </c>
      <c r="F31" s="2" t="s">
        <v>864</v>
      </c>
      <c r="G31" s="2" t="s">
        <v>864</v>
      </c>
      <c r="H31" s="2" t="s">
        <v>865</v>
      </c>
      <c r="I31" s="2" t="s">
        <v>865</v>
      </c>
      <c r="L31" s="2">
        <v>27</v>
      </c>
      <c r="M31" s="104" t="s">
        <v>865</v>
      </c>
      <c r="N31" s="2" t="s">
        <v>865</v>
      </c>
      <c r="O31" s="2" t="s">
        <v>865</v>
      </c>
      <c r="P31" s="2" t="s">
        <v>865</v>
      </c>
    </row>
    <row r="32" spans="1:16" ht="12.75">
      <c r="A32" s="2" t="s">
        <v>929</v>
      </c>
      <c r="B32" s="105">
        <v>29</v>
      </c>
      <c r="E32" s="2">
        <v>28</v>
      </c>
      <c r="F32" s="2" t="s">
        <v>864</v>
      </c>
      <c r="G32" s="2" t="s">
        <v>864</v>
      </c>
      <c r="H32" s="2" t="s">
        <v>865</v>
      </c>
      <c r="I32" s="2" t="s">
        <v>865</v>
      </c>
      <c r="L32" s="2">
        <v>28</v>
      </c>
      <c r="M32" s="104" t="s">
        <v>865</v>
      </c>
      <c r="N32" s="2" t="s">
        <v>865</v>
      </c>
      <c r="O32" s="2" t="s">
        <v>865</v>
      </c>
      <c r="P32" s="2" t="s">
        <v>865</v>
      </c>
    </row>
    <row r="33" spans="1:16" ht="12.75">
      <c r="A33" s="2" t="s">
        <v>930</v>
      </c>
      <c r="B33" s="105">
        <v>30</v>
      </c>
      <c r="E33" s="2">
        <v>29</v>
      </c>
      <c r="F33" s="2" t="s">
        <v>864</v>
      </c>
      <c r="G33" s="2" t="s">
        <v>864</v>
      </c>
      <c r="H33" s="2" t="s">
        <v>865</v>
      </c>
      <c r="I33" s="2" t="s">
        <v>865</v>
      </c>
      <c r="L33" s="2">
        <v>29</v>
      </c>
      <c r="M33" s="104" t="s">
        <v>865</v>
      </c>
      <c r="N33" s="2" t="s">
        <v>865</v>
      </c>
      <c r="O33" s="2" t="s">
        <v>865</v>
      </c>
      <c r="P33" s="2" t="s">
        <v>865</v>
      </c>
    </row>
    <row r="34" spans="1:16" ht="12.75">
      <c r="A34" s="2" t="s">
        <v>931</v>
      </c>
      <c r="B34" s="105">
        <v>31</v>
      </c>
      <c r="E34" s="2">
        <v>30</v>
      </c>
      <c r="F34" s="2" t="s">
        <v>864</v>
      </c>
      <c r="G34" s="2" t="s">
        <v>864</v>
      </c>
      <c r="H34" s="2" t="s">
        <v>865</v>
      </c>
      <c r="I34" s="2" t="s">
        <v>865</v>
      </c>
      <c r="L34" s="2">
        <v>30</v>
      </c>
      <c r="M34" s="104" t="s">
        <v>864</v>
      </c>
      <c r="N34" s="2" t="s">
        <v>864</v>
      </c>
      <c r="O34" s="2" t="s">
        <v>865</v>
      </c>
      <c r="P34" s="2" t="s">
        <v>865</v>
      </c>
    </row>
    <row r="35" spans="1:16" ht="12.75">
      <c r="A35" s="2" t="s">
        <v>932</v>
      </c>
      <c r="B35" s="105">
        <v>32</v>
      </c>
      <c r="E35" s="2">
        <v>31</v>
      </c>
      <c r="F35" s="2" t="s">
        <v>864</v>
      </c>
      <c r="G35" s="2" t="s">
        <v>864</v>
      </c>
      <c r="H35" s="2" t="s">
        <v>865</v>
      </c>
      <c r="I35" s="2" t="s">
        <v>865</v>
      </c>
      <c r="L35" s="2">
        <v>31</v>
      </c>
      <c r="M35" s="2" t="s">
        <v>864</v>
      </c>
      <c r="N35" s="2" t="s">
        <v>864</v>
      </c>
      <c r="O35" s="2" t="s">
        <v>865</v>
      </c>
      <c r="P35" s="2" t="s">
        <v>865</v>
      </c>
    </row>
    <row r="36" spans="1:16" ht="12.75">
      <c r="A36" s="2" t="s">
        <v>933</v>
      </c>
      <c r="B36" s="105">
        <v>33</v>
      </c>
      <c r="E36" s="2">
        <v>32</v>
      </c>
      <c r="F36" s="2" t="s">
        <v>864</v>
      </c>
      <c r="G36" s="2" t="s">
        <v>864</v>
      </c>
      <c r="H36" s="2" t="s">
        <v>865</v>
      </c>
      <c r="I36" s="2" t="s">
        <v>865</v>
      </c>
      <c r="L36" s="2">
        <v>32</v>
      </c>
      <c r="M36" s="2" t="s">
        <v>864</v>
      </c>
      <c r="N36" s="2" t="s">
        <v>864</v>
      </c>
      <c r="O36" s="2" t="s">
        <v>865</v>
      </c>
      <c r="P36" s="2" t="s">
        <v>865</v>
      </c>
    </row>
    <row r="37" spans="1:16" ht="12.75">
      <c r="A37" s="2" t="s">
        <v>934</v>
      </c>
      <c r="B37" s="105">
        <v>34</v>
      </c>
      <c r="E37" s="2">
        <v>33</v>
      </c>
      <c r="F37" s="2" t="s">
        <v>864</v>
      </c>
      <c r="G37" s="2" t="s">
        <v>864</v>
      </c>
      <c r="H37" s="2" t="s">
        <v>865</v>
      </c>
      <c r="I37" s="2" t="s">
        <v>865</v>
      </c>
      <c r="L37" s="2">
        <v>33</v>
      </c>
      <c r="M37" s="2" t="s">
        <v>864</v>
      </c>
      <c r="N37" s="2" t="s">
        <v>864</v>
      </c>
      <c r="O37" s="2" t="s">
        <v>865</v>
      </c>
      <c r="P37" s="2" t="s">
        <v>865</v>
      </c>
    </row>
    <row r="38" spans="1:16" ht="12.75">
      <c r="A38" s="2" t="s">
        <v>935</v>
      </c>
      <c r="B38" s="105">
        <v>35</v>
      </c>
      <c r="E38" s="2">
        <v>34</v>
      </c>
      <c r="F38" s="2" t="s">
        <v>864</v>
      </c>
      <c r="G38" s="2" t="s">
        <v>864</v>
      </c>
      <c r="H38" s="2" t="s">
        <v>865</v>
      </c>
      <c r="I38" s="2" t="s">
        <v>865</v>
      </c>
      <c r="L38" s="2">
        <v>34</v>
      </c>
      <c r="M38" s="2" t="s">
        <v>864</v>
      </c>
      <c r="N38" s="2" t="s">
        <v>864</v>
      </c>
      <c r="O38" s="2" t="s">
        <v>865</v>
      </c>
      <c r="P38" s="2" t="s">
        <v>865</v>
      </c>
    </row>
    <row r="39" spans="1:16" ht="12.75">
      <c r="A39" s="2" t="s">
        <v>936</v>
      </c>
      <c r="B39" s="105">
        <v>36</v>
      </c>
      <c r="E39" s="2">
        <v>35</v>
      </c>
      <c r="F39" s="2" t="s">
        <v>864</v>
      </c>
      <c r="G39" s="2" t="s">
        <v>864</v>
      </c>
      <c r="H39" s="2" t="s">
        <v>865</v>
      </c>
      <c r="I39" s="2" t="s">
        <v>865</v>
      </c>
      <c r="L39" s="2">
        <v>35</v>
      </c>
      <c r="M39" s="2" t="s">
        <v>864</v>
      </c>
      <c r="N39" s="2" t="s">
        <v>864</v>
      </c>
      <c r="O39" s="2" t="s">
        <v>865</v>
      </c>
      <c r="P39" s="2" t="s">
        <v>865</v>
      </c>
    </row>
    <row r="40" spans="1:16" ht="12.75">
      <c r="A40" s="2" t="s">
        <v>937</v>
      </c>
      <c r="B40" s="106">
        <v>38</v>
      </c>
      <c r="E40" s="2">
        <v>36</v>
      </c>
      <c r="F40" s="2" t="s">
        <v>864</v>
      </c>
      <c r="G40" s="2" t="s">
        <v>864</v>
      </c>
      <c r="H40" s="2" t="s">
        <v>865</v>
      </c>
      <c r="I40" s="2" t="s">
        <v>865</v>
      </c>
      <c r="L40" s="2">
        <v>36</v>
      </c>
      <c r="M40" s="2" t="s">
        <v>864</v>
      </c>
      <c r="N40" s="2" t="s">
        <v>864</v>
      </c>
      <c r="O40" s="2" t="s">
        <v>865</v>
      </c>
      <c r="P40" s="2" t="s">
        <v>865</v>
      </c>
    </row>
    <row r="41" spans="1:16" ht="12.75">
      <c r="A41" s="2" t="s">
        <v>938</v>
      </c>
      <c r="B41" s="106">
        <v>40</v>
      </c>
      <c r="E41" s="2">
        <v>37</v>
      </c>
      <c r="F41" s="2" t="s">
        <v>864</v>
      </c>
      <c r="G41" s="2" t="s">
        <v>864</v>
      </c>
      <c r="H41" s="2" t="s">
        <v>865</v>
      </c>
      <c r="I41" s="2" t="s">
        <v>865</v>
      </c>
      <c r="L41" s="2">
        <v>37</v>
      </c>
      <c r="M41" s="2" t="s">
        <v>864</v>
      </c>
      <c r="N41" s="2" t="s">
        <v>864</v>
      </c>
      <c r="O41" s="2" t="s">
        <v>865</v>
      </c>
      <c r="P41" s="2" t="s">
        <v>865</v>
      </c>
    </row>
    <row r="42" spans="1:16" ht="12.75">
      <c r="A42" s="2" t="s">
        <v>939</v>
      </c>
      <c r="B42" s="106">
        <v>42</v>
      </c>
      <c r="E42" s="2">
        <v>38</v>
      </c>
      <c r="F42" s="2" t="s">
        <v>864</v>
      </c>
      <c r="G42" s="2" t="s">
        <v>864</v>
      </c>
      <c r="H42" s="2" t="s">
        <v>865</v>
      </c>
      <c r="I42" s="2" t="s">
        <v>865</v>
      </c>
      <c r="L42" s="2">
        <v>38</v>
      </c>
      <c r="M42" s="2" t="s">
        <v>864</v>
      </c>
      <c r="N42" s="2" t="s">
        <v>864</v>
      </c>
      <c r="O42" s="2" t="s">
        <v>865</v>
      </c>
      <c r="P42" s="2" t="s">
        <v>865</v>
      </c>
    </row>
    <row r="43" spans="1:16" ht="12.75">
      <c r="A43" s="2" t="s">
        <v>940</v>
      </c>
      <c r="B43" s="106">
        <v>44</v>
      </c>
      <c r="E43" s="2">
        <v>39</v>
      </c>
      <c r="F43" s="2" t="s">
        <v>864</v>
      </c>
      <c r="G43" s="2" t="s">
        <v>864</v>
      </c>
      <c r="H43" s="2" t="s">
        <v>865</v>
      </c>
      <c r="I43" s="2" t="s">
        <v>865</v>
      </c>
      <c r="L43" s="2">
        <v>39</v>
      </c>
      <c r="M43" s="2" t="s">
        <v>864</v>
      </c>
      <c r="N43" s="2" t="s">
        <v>864</v>
      </c>
      <c r="O43" s="2" t="s">
        <v>865</v>
      </c>
      <c r="P43" s="2" t="s">
        <v>865</v>
      </c>
    </row>
    <row r="44" spans="1:16" ht="12.75">
      <c r="A44" s="2" t="s">
        <v>941</v>
      </c>
      <c r="B44" s="106">
        <v>46</v>
      </c>
      <c r="E44" s="2">
        <v>40</v>
      </c>
      <c r="F44" s="2" t="s">
        <v>864</v>
      </c>
      <c r="G44" s="2" t="s">
        <v>864</v>
      </c>
      <c r="H44" s="2" t="s">
        <v>865</v>
      </c>
      <c r="I44" s="2" t="s">
        <v>865</v>
      </c>
      <c r="L44" s="2">
        <v>40</v>
      </c>
      <c r="M44" s="2" t="s">
        <v>864</v>
      </c>
      <c r="N44" s="2" t="s">
        <v>864</v>
      </c>
      <c r="O44" s="2" t="s">
        <v>864</v>
      </c>
      <c r="P44" s="2" t="s">
        <v>865</v>
      </c>
    </row>
    <row r="45" spans="1:16" ht="12.75">
      <c r="A45" s="2" t="s">
        <v>942</v>
      </c>
      <c r="B45" s="106">
        <v>47</v>
      </c>
      <c r="E45" s="2">
        <v>41</v>
      </c>
      <c r="F45" s="2" t="s">
        <v>864</v>
      </c>
      <c r="G45" s="2" t="s">
        <v>864</v>
      </c>
      <c r="H45" s="2" t="s">
        <v>865</v>
      </c>
      <c r="I45" s="2" t="s">
        <v>865</v>
      </c>
      <c r="L45" s="2">
        <v>41</v>
      </c>
      <c r="M45" s="2" t="s">
        <v>864</v>
      </c>
      <c r="N45" s="2" t="s">
        <v>864</v>
      </c>
      <c r="O45" s="2" t="s">
        <v>864</v>
      </c>
      <c r="P45" s="2" t="s">
        <v>865</v>
      </c>
    </row>
    <row r="46" spans="1:16" ht="12.75">
      <c r="A46" s="2" t="s">
        <v>943</v>
      </c>
      <c r="B46" s="106">
        <v>48</v>
      </c>
      <c r="E46" s="2">
        <v>42</v>
      </c>
      <c r="F46" s="2" t="s">
        <v>864</v>
      </c>
      <c r="G46" s="2" t="s">
        <v>864</v>
      </c>
      <c r="H46" s="2" t="s">
        <v>865</v>
      </c>
      <c r="I46" s="2" t="s">
        <v>865</v>
      </c>
      <c r="L46" s="2">
        <v>42</v>
      </c>
      <c r="M46" s="2" t="s">
        <v>864</v>
      </c>
      <c r="N46" s="2" t="s">
        <v>864</v>
      </c>
      <c r="O46" s="2" t="s">
        <v>864</v>
      </c>
      <c r="P46" s="2" t="s">
        <v>865</v>
      </c>
    </row>
    <row r="47" spans="1:16" ht="12.75">
      <c r="A47" s="2" t="s">
        <v>944</v>
      </c>
      <c r="B47" s="106">
        <v>49</v>
      </c>
      <c r="E47" s="2">
        <v>43</v>
      </c>
      <c r="F47" s="2" t="s">
        <v>864</v>
      </c>
      <c r="G47" s="2" t="s">
        <v>864</v>
      </c>
      <c r="H47" s="2" t="s">
        <v>865</v>
      </c>
      <c r="I47" s="2" t="s">
        <v>865</v>
      </c>
      <c r="L47" s="2">
        <v>43</v>
      </c>
      <c r="M47" s="2" t="s">
        <v>864</v>
      </c>
      <c r="N47" s="2" t="s">
        <v>864</v>
      </c>
      <c r="O47" s="2" t="s">
        <v>864</v>
      </c>
      <c r="P47" s="2" t="s">
        <v>865</v>
      </c>
    </row>
    <row r="48" spans="1:16" ht="12.75">
      <c r="A48" s="2" t="s">
        <v>945</v>
      </c>
      <c r="B48" s="106">
        <v>50</v>
      </c>
      <c r="E48" s="2">
        <v>44</v>
      </c>
      <c r="F48" s="2" t="s">
        <v>864</v>
      </c>
      <c r="G48" s="2" t="s">
        <v>864</v>
      </c>
      <c r="H48" s="2" t="s">
        <v>865</v>
      </c>
      <c r="I48" s="2" t="s">
        <v>865</v>
      </c>
      <c r="L48" s="2">
        <v>44</v>
      </c>
      <c r="M48" s="2" t="s">
        <v>864</v>
      </c>
      <c r="N48" s="2" t="s">
        <v>864</v>
      </c>
      <c r="O48" s="2" t="s">
        <v>864</v>
      </c>
      <c r="P48" s="2" t="s">
        <v>865</v>
      </c>
    </row>
    <row r="49" spans="1:16" ht="12.75">
      <c r="A49" s="2" t="s">
        <v>946</v>
      </c>
      <c r="B49" s="106">
        <v>51</v>
      </c>
      <c r="E49" s="2">
        <v>45</v>
      </c>
      <c r="F49" s="2" t="s">
        <v>864</v>
      </c>
      <c r="G49" s="2" t="s">
        <v>864</v>
      </c>
      <c r="H49" s="2" t="s">
        <v>865</v>
      </c>
      <c r="I49" s="2" t="s">
        <v>865</v>
      </c>
      <c r="L49" s="2">
        <v>45</v>
      </c>
      <c r="M49" s="2" t="s">
        <v>864</v>
      </c>
      <c r="N49" s="2" t="s">
        <v>864</v>
      </c>
      <c r="O49" s="2" t="s">
        <v>864</v>
      </c>
      <c r="P49" s="2" t="s">
        <v>865</v>
      </c>
    </row>
    <row r="50" spans="1:16" ht="12.75">
      <c r="A50" s="2" t="s">
        <v>947</v>
      </c>
      <c r="B50" s="106">
        <v>52</v>
      </c>
      <c r="E50" s="2">
        <v>46</v>
      </c>
      <c r="F50" s="2" t="s">
        <v>864</v>
      </c>
      <c r="G50" s="2" t="s">
        <v>864</v>
      </c>
      <c r="H50" s="2" t="s">
        <v>865</v>
      </c>
      <c r="I50" s="2" t="s">
        <v>865</v>
      </c>
      <c r="L50" s="2">
        <v>46</v>
      </c>
      <c r="M50" s="2" t="s">
        <v>864</v>
      </c>
      <c r="N50" s="2" t="s">
        <v>864</v>
      </c>
      <c r="O50" s="2" t="s">
        <v>864</v>
      </c>
      <c r="P50" s="2" t="s">
        <v>865</v>
      </c>
    </row>
    <row r="51" spans="1:16" ht="12.75">
      <c r="A51" s="2" t="s">
        <v>948</v>
      </c>
      <c r="B51" s="106">
        <v>53</v>
      </c>
      <c r="E51" s="2">
        <v>47</v>
      </c>
      <c r="F51" s="2" t="s">
        <v>864</v>
      </c>
      <c r="G51" s="2" t="s">
        <v>864</v>
      </c>
      <c r="H51" s="2" t="s">
        <v>865</v>
      </c>
      <c r="I51" s="2" t="s">
        <v>865</v>
      </c>
      <c r="L51" s="2">
        <v>47</v>
      </c>
      <c r="M51" s="2" t="s">
        <v>864</v>
      </c>
      <c r="N51" s="2" t="s">
        <v>864</v>
      </c>
      <c r="O51" s="2" t="s">
        <v>864</v>
      </c>
      <c r="P51" s="2" t="s">
        <v>865</v>
      </c>
    </row>
    <row r="52" spans="1:16" ht="12.75">
      <c r="A52" s="2" t="s">
        <v>949</v>
      </c>
      <c r="B52" s="106">
        <v>54</v>
      </c>
      <c r="E52" s="2">
        <v>48</v>
      </c>
      <c r="F52" s="2" t="s">
        <v>864</v>
      </c>
      <c r="G52" s="2" t="s">
        <v>864</v>
      </c>
      <c r="H52" s="2" t="s">
        <v>865</v>
      </c>
      <c r="I52" s="2" t="s">
        <v>865</v>
      </c>
      <c r="L52" s="2">
        <v>48</v>
      </c>
      <c r="M52" s="2" t="s">
        <v>864</v>
      </c>
      <c r="N52" s="2" t="s">
        <v>864</v>
      </c>
      <c r="O52" s="2" t="s">
        <v>864</v>
      </c>
      <c r="P52" s="2" t="s">
        <v>865</v>
      </c>
    </row>
    <row r="53" spans="1:16" ht="12.75">
      <c r="A53" s="2" t="s">
        <v>950</v>
      </c>
      <c r="B53" s="106">
        <v>55</v>
      </c>
      <c r="E53" s="2">
        <v>49</v>
      </c>
      <c r="F53" s="2" t="s">
        <v>864</v>
      </c>
      <c r="G53" s="2" t="s">
        <v>864</v>
      </c>
      <c r="H53" s="2" t="s">
        <v>865</v>
      </c>
      <c r="I53" s="2" t="s">
        <v>865</v>
      </c>
      <c r="L53" s="2">
        <v>49</v>
      </c>
      <c r="M53" s="2" t="s">
        <v>864</v>
      </c>
      <c r="N53" s="2" t="s">
        <v>864</v>
      </c>
      <c r="O53" s="2" t="s">
        <v>864</v>
      </c>
      <c r="P53" s="2" t="s">
        <v>865</v>
      </c>
    </row>
    <row r="54" spans="1:16" ht="12.75">
      <c r="A54" s="2" t="s">
        <v>951</v>
      </c>
      <c r="B54" s="106">
        <v>56</v>
      </c>
      <c r="E54" s="2">
        <v>50</v>
      </c>
      <c r="F54" s="2" t="s">
        <v>864</v>
      </c>
      <c r="G54" s="2" t="s">
        <v>863</v>
      </c>
      <c r="H54" s="2" t="s">
        <v>864</v>
      </c>
      <c r="I54" s="2" t="s">
        <v>864</v>
      </c>
      <c r="L54" s="2">
        <v>50</v>
      </c>
      <c r="M54" s="2" t="s">
        <v>864</v>
      </c>
      <c r="N54" s="2" t="s">
        <v>864</v>
      </c>
      <c r="O54" s="2" t="s">
        <v>864</v>
      </c>
      <c r="P54" s="2" t="s">
        <v>864</v>
      </c>
    </row>
    <row r="55" spans="1:16" ht="12.75">
      <c r="A55" s="2" t="s">
        <v>952</v>
      </c>
      <c r="B55" s="106">
        <v>57</v>
      </c>
      <c r="E55" s="2">
        <v>51</v>
      </c>
      <c r="F55" s="2" t="s">
        <v>863</v>
      </c>
      <c r="G55" s="2" t="s">
        <v>863</v>
      </c>
      <c r="H55" s="2" t="s">
        <v>864</v>
      </c>
      <c r="I55" s="2" t="s">
        <v>864</v>
      </c>
      <c r="L55" s="2">
        <v>51</v>
      </c>
      <c r="M55" s="2" t="s">
        <v>864</v>
      </c>
      <c r="N55" s="2" t="s">
        <v>864</v>
      </c>
      <c r="O55" s="2" t="s">
        <v>864</v>
      </c>
      <c r="P55" s="2" t="s">
        <v>864</v>
      </c>
    </row>
    <row r="56" spans="1:16" ht="12.75">
      <c r="A56" s="2" t="s">
        <v>953</v>
      </c>
      <c r="B56" s="106">
        <v>58</v>
      </c>
      <c r="E56" s="2">
        <v>52</v>
      </c>
      <c r="F56" s="2" t="s">
        <v>863</v>
      </c>
      <c r="G56" s="2" t="s">
        <v>863</v>
      </c>
      <c r="H56" s="2" t="s">
        <v>864</v>
      </c>
      <c r="I56" s="2" t="s">
        <v>864</v>
      </c>
      <c r="L56" s="2">
        <v>52</v>
      </c>
      <c r="M56" s="2" t="s">
        <v>864</v>
      </c>
      <c r="N56" s="2" t="s">
        <v>864</v>
      </c>
      <c r="O56" s="2" t="s">
        <v>864</v>
      </c>
      <c r="P56" s="2" t="s">
        <v>864</v>
      </c>
    </row>
    <row r="57" spans="1:16" ht="12.75">
      <c r="A57" s="2" t="s">
        <v>954</v>
      </c>
      <c r="B57" s="106">
        <v>59</v>
      </c>
      <c r="E57" s="2">
        <v>53</v>
      </c>
      <c r="F57" s="2" t="s">
        <v>863</v>
      </c>
      <c r="G57" s="2" t="s">
        <v>863</v>
      </c>
      <c r="H57" s="2" t="s">
        <v>864</v>
      </c>
      <c r="I57" s="2" t="s">
        <v>864</v>
      </c>
      <c r="L57" s="2">
        <v>53</v>
      </c>
      <c r="M57" s="2" t="s">
        <v>864</v>
      </c>
      <c r="N57" s="2" t="s">
        <v>864</v>
      </c>
      <c r="O57" s="2" t="s">
        <v>864</v>
      </c>
      <c r="P57" s="2" t="s">
        <v>864</v>
      </c>
    </row>
    <row r="58" spans="1:16" ht="12.75">
      <c r="A58" s="2" t="s">
        <v>955</v>
      </c>
      <c r="B58" s="106">
        <v>60</v>
      </c>
      <c r="E58" s="2">
        <v>54</v>
      </c>
      <c r="F58" s="2" t="s">
        <v>863</v>
      </c>
      <c r="G58" s="2" t="s">
        <v>863</v>
      </c>
      <c r="H58" s="2" t="s">
        <v>864</v>
      </c>
      <c r="I58" s="2" t="s">
        <v>864</v>
      </c>
      <c r="L58" s="2">
        <v>54</v>
      </c>
      <c r="M58" s="2" t="s">
        <v>864</v>
      </c>
      <c r="N58" s="2" t="s">
        <v>864</v>
      </c>
      <c r="O58" s="2" t="s">
        <v>864</v>
      </c>
      <c r="P58" s="2" t="s">
        <v>864</v>
      </c>
    </row>
    <row r="59" spans="1:16" ht="12.75">
      <c r="A59" s="2" t="s">
        <v>956</v>
      </c>
      <c r="B59" s="106">
        <v>61</v>
      </c>
      <c r="E59" s="2">
        <v>55</v>
      </c>
      <c r="F59" s="2" t="s">
        <v>863</v>
      </c>
      <c r="G59" s="2" t="s">
        <v>863</v>
      </c>
      <c r="H59" s="2" t="s">
        <v>864</v>
      </c>
      <c r="I59" s="2" t="s">
        <v>864</v>
      </c>
      <c r="L59" s="2">
        <v>55</v>
      </c>
      <c r="M59" s="2" t="s">
        <v>864</v>
      </c>
      <c r="N59" s="2" t="s">
        <v>864</v>
      </c>
      <c r="O59" s="2" t="s">
        <v>864</v>
      </c>
      <c r="P59" s="2" t="s">
        <v>864</v>
      </c>
    </row>
    <row r="60" spans="1:16" ht="12.75">
      <c r="A60" s="2" t="s">
        <v>957</v>
      </c>
      <c r="B60" s="106">
        <v>62</v>
      </c>
      <c r="E60" s="2">
        <v>56</v>
      </c>
      <c r="F60" s="2" t="s">
        <v>863</v>
      </c>
      <c r="G60" s="2" t="s">
        <v>863</v>
      </c>
      <c r="H60" s="2" t="s">
        <v>864</v>
      </c>
      <c r="I60" s="2" t="s">
        <v>864</v>
      </c>
      <c r="L60" s="2">
        <v>56</v>
      </c>
      <c r="M60" s="2" t="s">
        <v>864</v>
      </c>
      <c r="N60" s="2" t="s">
        <v>864</v>
      </c>
      <c r="O60" s="2" t="s">
        <v>864</v>
      </c>
      <c r="P60" s="2" t="s">
        <v>864</v>
      </c>
    </row>
    <row r="61" spans="1:16" ht="12.75">
      <c r="A61" s="2" t="s">
        <v>958</v>
      </c>
      <c r="B61" s="106">
        <v>63</v>
      </c>
      <c r="E61" s="2">
        <v>57</v>
      </c>
      <c r="F61" s="2" t="s">
        <v>863</v>
      </c>
      <c r="G61" s="2" t="s">
        <v>863</v>
      </c>
      <c r="H61" s="2" t="s">
        <v>864</v>
      </c>
      <c r="I61" s="2" t="s">
        <v>864</v>
      </c>
      <c r="L61" s="2">
        <v>57</v>
      </c>
      <c r="M61" s="2" t="s">
        <v>864</v>
      </c>
      <c r="N61" s="2" t="s">
        <v>864</v>
      </c>
      <c r="O61" s="2" t="s">
        <v>864</v>
      </c>
      <c r="P61" s="2" t="s">
        <v>864</v>
      </c>
    </row>
    <row r="62" spans="1:16" ht="12.75">
      <c r="A62" s="2" t="s">
        <v>959</v>
      </c>
      <c r="B62" s="106">
        <v>64</v>
      </c>
      <c r="E62" s="2">
        <v>58</v>
      </c>
      <c r="F62" s="2" t="s">
        <v>863</v>
      </c>
      <c r="G62" s="2" t="s">
        <v>863</v>
      </c>
      <c r="H62" s="2" t="s">
        <v>864</v>
      </c>
      <c r="I62" s="2" t="s">
        <v>864</v>
      </c>
      <c r="L62" s="2">
        <v>58</v>
      </c>
      <c r="M62" s="2" t="s">
        <v>864</v>
      </c>
      <c r="N62" s="2" t="s">
        <v>864</v>
      </c>
      <c r="O62" s="2" t="s">
        <v>864</v>
      </c>
      <c r="P62" s="2" t="s">
        <v>864</v>
      </c>
    </row>
    <row r="63" spans="1:16" ht="12.75">
      <c r="A63" s="2" t="s">
        <v>960</v>
      </c>
      <c r="B63" s="106">
        <v>65</v>
      </c>
      <c r="E63" s="2">
        <v>59</v>
      </c>
      <c r="F63" s="2" t="s">
        <v>863</v>
      </c>
      <c r="G63" s="2" t="s">
        <v>863</v>
      </c>
      <c r="H63" s="2" t="s">
        <v>864</v>
      </c>
      <c r="I63" s="2" t="s">
        <v>864</v>
      </c>
      <c r="L63" s="2">
        <v>59</v>
      </c>
      <c r="M63" s="2" t="s">
        <v>864</v>
      </c>
      <c r="N63" s="2" t="s">
        <v>864</v>
      </c>
      <c r="O63" s="2" t="s">
        <v>864</v>
      </c>
      <c r="P63" s="2" t="s">
        <v>864</v>
      </c>
    </row>
    <row r="64" spans="1:16" ht="12.75">
      <c r="A64" s="2" t="s">
        <v>961</v>
      </c>
      <c r="B64" s="107">
        <v>1</v>
      </c>
      <c r="E64" s="2">
        <v>60</v>
      </c>
      <c r="F64" s="2" t="s">
        <v>863</v>
      </c>
      <c r="G64" s="2" t="s">
        <v>863</v>
      </c>
      <c r="H64" s="2" t="s">
        <v>864</v>
      </c>
      <c r="I64" s="2" t="s">
        <v>864</v>
      </c>
      <c r="L64" s="2">
        <v>60</v>
      </c>
      <c r="M64" s="2" t="s">
        <v>863</v>
      </c>
      <c r="N64" s="2" t="s">
        <v>863</v>
      </c>
      <c r="O64" s="2" t="s">
        <v>864</v>
      </c>
      <c r="P64" s="2" t="s">
        <v>864</v>
      </c>
    </row>
    <row r="65" spans="1:16" ht="12.75">
      <c r="A65" s="2" t="s">
        <v>962</v>
      </c>
      <c r="B65" s="107">
        <v>1</v>
      </c>
      <c r="E65" s="2">
        <v>61</v>
      </c>
      <c r="F65" s="2" t="s">
        <v>863</v>
      </c>
      <c r="G65" s="2" t="s">
        <v>863</v>
      </c>
      <c r="H65" s="2" t="s">
        <v>864</v>
      </c>
      <c r="I65" s="2" t="s">
        <v>864</v>
      </c>
      <c r="L65" s="2">
        <v>61</v>
      </c>
      <c r="M65" s="2" t="s">
        <v>863</v>
      </c>
      <c r="N65" s="2" t="s">
        <v>863</v>
      </c>
      <c r="O65" s="2" t="s">
        <v>864</v>
      </c>
      <c r="P65" s="2" t="s">
        <v>864</v>
      </c>
    </row>
    <row r="66" spans="1:16" ht="12.75">
      <c r="A66" s="2" t="s">
        <v>963</v>
      </c>
      <c r="B66" s="107">
        <v>1</v>
      </c>
      <c r="E66" s="2">
        <v>62</v>
      </c>
      <c r="F66" s="2" t="s">
        <v>863</v>
      </c>
      <c r="G66" s="2" t="s">
        <v>863</v>
      </c>
      <c r="H66" s="2" t="s">
        <v>864</v>
      </c>
      <c r="I66" s="2" t="s">
        <v>864</v>
      </c>
      <c r="L66" s="2">
        <v>62</v>
      </c>
      <c r="M66" s="2" t="s">
        <v>863</v>
      </c>
      <c r="N66" s="2" t="s">
        <v>863</v>
      </c>
      <c r="O66" s="2" t="s">
        <v>864</v>
      </c>
      <c r="P66" s="2" t="s">
        <v>864</v>
      </c>
    </row>
    <row r="67" spans="1:16" ht="12.75">
      <c r="A67" s="2" t="s">
        <v>964</v>
      </c>
      <c r="B67" s="107">
        <v>1</v>
      </c>
      <c r="E67" s="2">
        <v>63</v>
      </c>
      <c r="F67" s="2" t="s">
        <v>863</v>
      </c>
      <c r="G67" s="2" t="s">
        <v>863</v>
      </c>
      <c r="H67" s="2" t="s">
        <v>864</v>
      </c>
      <c r="I67" s="2" t="s">
        <v>864</v>
      </c>
      <c r="L67" s="2">
        <v>63</v>
      </c>
      <c r="M67" s="2" t="s">
        <v>863</v>
      </c>
      <c r="N67" s="2" t="s">
        <v>863</v>
      </c>
      <c r="O67" s="2" t="s">
        <v>864</v>
      </c>
      <c r="P67" s="2" t="s">
        <v>864</v>
      </c>
    </row>
    <row r="68" spans="1:16" ht="12.75">
      <c r="A68" s="2" t="s">
        <v>965</v>
      </c>
      <c r="B68" s="107">
        <v>1</v>
      </c>
      <c r="E68" s="2">
        <v>64</v>
      </c>
      <c r="F68" s="2" t="s">
        <v>863</v>
      </c>
      <c r="G68" s="2" t="s">
        <v>863</v>
      </c>
      <c r="H68" s="2" t="s">
        <v>864</v>
      </c>
      <c r="I68" s="2" t="s">
        <v>864</v>
      </c>
      <c r="L68" s="2">
        <v>64</v>
      </c>
      <c r="M68" s="2" t="s">
        <v>863</v>
      </c>
      <c r="N68" s="2" t="s">
        <v>863</v>
      </c>
      <c r="O68" s="2" t="s">
        <v>864</v>
      </c>
      <c r="P68" s="2" t="s">
        <v>864</v>
      </c>
    </row>
    <row r="69" spans="1:16" ht="12.75">
      <c r="A69" s="2" t="s">
        <v>966</v>
      </c>
      <c r="B69" s="107">
        <v>1</v>
      </c>
      <c r="E69" s="2">
        <v>65</v>
      </c>
      <c r="F69" s="2" t="s">
        <v>863</v>
      </c>
      <c r="G69" s="2" t="s">
        <v>863</v>
      </c>
      <c r="H69" s="2" t="s">
        <v>864</v>
      </c>
      <c r="I69" s="2" t="s">
        <v>864</v>
      </c>
      <c r="L69" s="2">
        <v>65</v>
      </c>
      <c r="M69" s="2" t="s">
        <v>863</v>
      </c>
      <c r="N69" s="2" t="s">
        <v>863</v>
      </c>
      <c r="O69" s="2" t="s">
        <v>864</v>
      </c>
      <c r="P69" s="2" t="s">
        <v>864</v>
      </c>
    </row>
    <row r="70" spans="1:16" ht="12.75">
      <c r="A70" s="2" t="s">
        <v>967</v>
      </c>
      <c r="B70" s="107">
        <v>1</v>
      </c>
      <c r="E70" s="2">
        <v>66</v>
      </c>
      <c r="F70" s="2" t="s">
        <v>863</v>
      </c>
      <c r="G70" s="2" t="s">
        <v>863</v>
      </c>
      <c r="H70" s="2" t="s">
        <v>864</v>
      </c>
      <c r="I70" s="2" t="s">
        <v>864</v>
      </c>
      <c r="L70" s="2">
        <v>66</v>
      </c>
      <c r="M70" s="2" t="s">
        <v>863</v>
      </c>
      <c r="N70" s="2" t="s">
        <v>863</v>
      </c>
      <c r="O70" s="2" t="s">
        <v>864</v>
      </c>
      <c r="P70" s="2" t="s">
        <v>864</v>
      </c>
    </row>
    <row r="71" spans="1:16" ht="12.75">
      <c r="A71" s="2" t="s">
        <v>968</v>
      </c>
      <c r="B71" s="107">
        <v>1</v>
      </c>
      <c r="E71" s="2">
        <v>67</v>
      </c>
      <c r="F71" s="2" t="s">
        <v>863</v>
      </c>
      <c r="G71" s="2" t="s">
        <v>863</v>
      </c>
      <c r="H71" s="2" t="s">
        <v>864</v>
      </c>
      <c r="I71" s="2" t="s">
        <v>864</v>
      </c>
      <c r="L71" s="2">
        <v>67</v>
      </c>
      <c r="M71" s="2" t="s">
        <v>863</v>
      </c>
      <c r="N71" s="2" t="s">
        <v>863</v>
      </c>
      <c r="O71" s="2" t="s">
        <v>864</v>
      </c>
      <c r="P71" s="2" t="s">
        <v>864</v>
      </c>
    </row>
    <row r="72" spans="1:16" ht="12.75">
      <c r="A72" s="2" t="s">
        <v>969</v>
      </c>
      <c r="B72" s="107">
        <v>1</v>
      </c>
      <c r="E72" s="2">
        <v>68</v>
      </c>
      <c r="F72" s="2" t="s">
        <v>863</v>
      </c>
      <c r="G72" s="2" t="s">
        <v>863</v>
      </c>
      <c r="H72" s="2" t="s">
        <v>864</v>
      </c>
      <c r="I72" s="2" t="s">
        <v>864</v>
      </c>
      <c r="L72" s="2">
        <v>68</v>
      </c>
      <c r="M72" s="2" t="s">
        <v>863</v>
      </c>
      <c r="N72" s="2" t="s">
        <v>863</v>
      </c>
      <c r="O72" s="2" t="s">
        <v>864</v>
      </c>
      <c r="P72" s="2" t="s">
        <v>864</v>
      </c>
    </row>
    <row r="73" spans="1:16" ht="12.75">
      <c r="A73" s="2" t="s">
        <v>970</v>
      </c>
      <c r="B73" s="107">
        <v>1</v>
      </c>
      <c r="E73" s="2">
        <v>69</v>
      </c>
      <c r="F73" s="2" t="s">
        <v>863</v>
      </c>
      <c r="G73" s="2" t="s">
        <v>863</v>
      </c>
      <c r="H73" s="2" t="s">
        <v>864</v>
      </c>
      <c r="I73" s="2" t="s">
        <v>864</v>
      </c>
      <c r="L73" s="2">
        <v>69</v>
      </c>
      <c r="M73" s="2" t="s">
        <v>863</v>
      </c>
      <c r="N73" s="2" t="s">
        <v>863</v>
      </c>
      <c r="O73" s="2" t="s">
        <v>864</v>
      </c>
      <c r="P73" s="2" t="s">
        <v>864</v>
      </c>
    </row>
    <row r="74" spans="1:16" ht="12.75">
      <c r="A74" s="2" t="s">
        <v>971</v>
      </c>
      <c r="B74" s="107">
        <v>1</v>
      </c>
      <c r="E74" s="2">
        <v>70</v>
      </c>
      <c r="F74" s="2" t="s">
        <v>863</v>
      </c>
      <c r="G74" s="2" t="s">
        <v>863</v>
      </c>
      <c r="H74" s="2" t="s">
        <v>864</v>
      </c>
      <c r="I74" s="2" t="s">
        <v>864</v>
      </c>
      <c r="L74" s="2">
        <v>70</v>
      </c>
      <c r="M74" s="2" t="s">
        <v>863</v>
      </c>
      <c r="N74" s="2" t="s">
        <v>863</v>
      </c>
      <c r="O74" s="2" t="s">
        <v>864</v>
      </c>
      <c r="P74" s="2" t="s">
        <v>864</v>
      </c>
    </row>
    <row r="75" spans="1:16" ht="12.75">
      <c r="A75" s="2" t="s">
        <v>972</v>
      </c>
      <c r="B75" s="107">
        <v>1</v>
      </c>
      <c r="E75" s="2">
        <v>71</v>
      </c>
      <c r="F75" s="2" t="s">
        <v>863</v>
      </c>
      <c r="G75" s="2" t="s">
        <v>863</v>
      </c>
      <c r="H75" s="2" t="s">
        <v>864</v>
      </c>
      <c r="I75" s="2" t="s">
        <v>864</v>
      </c>
      <c r="L75" s="2">
        <v>71</v>
      </c>
      <c r="M75" s="2" t="s">
        <v>863</v>
      </c>
      <c r="N75" s="2" t="s">
        <v>863</v>
      </c>
      <c r="O75" s="2" t="s">
        <v>864</v>
      </c>
      <c r="P75" s="2" t="s">
        <v>864</v>
      </c>
    </row>
    <row r="76" spans="1:16" ht="12.75">
      <c r="A76" s="2" t="s">
        <v>973</v>
      </c>
      <c r="B76" s="107">
        <v>1</v>
      </c>
      <c r="E76" s="2">
        <v>72</v>
      </c>
      <c r="F76" s="2" t="s">
        <v>863</v>
      </c>
      <c r="G76" s="2" t="s">
        <v>863</v>
      </c>
      <c r="H76" s="2" t="s">
        <v>864</v>
      </c>
      <c r="I76" s="2" t="s">
        <v>864</v>
      </c>
      <c r="L76" s="2">
        <v>72</v>
      </c>
      <c r="M76" s="2" t="s">
        <v>863</v>
      </c>
      <c r="N76" s="2" t="s">
        <v>863</v>
      </c>
      <c r="O76" s="2" t="s">
        <v>864</v>
      </c>
      <c r="P76" s="2" t="s">
        <v>864</v>
      </c>
    </row>
    <row r="77" spans="1:16" ht="12.75">
      <c r="A77" s="2" t="s">
        <v>974</v>
      </c>
      <c r="B77" s="107">
        <v>1</v>
      </c>
      <c r="E77" s="2">
        <v>73</v>
      </c>
      <c r="F77" s="2" t="s">
        <v>863</v>
      </c>
      <c r="G77" s="2" t="s">
        <v>863</v>
      </c>
      <c r="H77" s="2" t="s">
        <v>864</v>
      </c>
      <c r="I77" s="2" t="s">
        <v>864</v>
      </c>
      <c r="L77" s="2">
        <v>73</v>
      </c>
      <c r="M77" s="2" t="s">
        <v>863</v>
      </c>
      <c r="N77" s="2" t="s">
        <v>863</v>
      </c>
      <c r="O77" s="2" t="s">
        <v>864</v>
      </c>
      <c r="P77" s="2" t="s">
        <v>864</v>
      </c>
    </row>
    <row r="78" spans="1:16" ht="12.75">
      <c r="A78" s="2" t="s">
        <v>975</v>
      </c>
      <c r="B78" s="107">
        <v>1</v>
      </c>
      <c r="E78" s="2">
        <v>74</v>
      </c>
      <c r="F78" s="2" t="s">
        <v>863</v>
      </c>
      <c r="G78" s="2" t="s">
        <v>863</v>
      </c>
      <c r="H78" s="2" t="s">
        <v>864</v>
      </c>
      <c r="I78" s="2" t="s">
        <v>864</v>
      </c>
      <c r="L78" s="2">
        <v>74</v>
      </c>
      <c r="M78" s="2" t="s">
        <v>863</v>
      </c>
      <c r="N78" s="2" t="s">
        <v>863</v>
      </c>
      <c r="O78" s="2" t="s">
        <v>864</v>
      </c>
      <c r="P78" s="2" t="s">
        <v>864</v>
      </c>
    </row>
    <row r="79" spans="1:16" ht="12.75">
      <c r="A79" s="2" t="s">
        <v>976</v>
      </c>
      <c r="B79" s="107">
        <v>1</v>
      </c>
      <c r="E79" s="2">
        <v>75</v>
      </c>
      <c r="F79" s="2" t="s">
        <v>863</v>
      </c>
      <c r="G79" s="2" t="s">
        <v>863</v>
      </c>
      <c r="H79" s="2" t="s">
        <v>864</v>
      </c>
      <c r="I79" s="2" t="s">
        <v>864</v>
      </c>
      <c r="L79" s="2">
        <v>75</v>
      </c>
      <c r="M79" s="2" t="s">
        <v>863</v>
      </c>
      <c r="N79" s="2" t="s">
        <v>863</v>
      </c>
      <c r="O79" s="2" t="s">
        <v>864</v>
      </c>
      <c r="P79" s="2" t="s">
        <v>864</v>
      </c>
    </row>
    <row r="80" spans="1:16" ht="12.75">
      <c r="A80" s="2" t="s">
        <v>977</v>
      </c>
      <c r="B80" s="107">
        <v>1</v>
      </c>
      <c r="E80" s="2">
        <v>76</v>
      </c>
      <c r="F80" s="2" t="s">
        <v>863</v>
      </c>
      <c r="G80" s="2" t="s">
        <v>863</v>
      </c>
      <c r="H80" s="2" t="s">
        <v>864</v>
      </c>
      <c r="I80" s="2" t="s">
        <v>864</v>
      </c>
      <c r="L80" s="2">
        <v>76</v>
      </c>
      <c r="M80" s="2" t="s">
        <v>863</v>
      </c>
      <c r="N80" s="2" t="s">
        <v>863</v>
      </c>
      <c r="O80" s="2" t="s">
        <v>864</v>
      </c>
      <c r="P80" s="2" t="s">
        <v>864</v>
      </c>
    </row>
    <row r="81" spans="1:16" ht="12.75">
      <c r="A81" s="2" t="s">
        <v>978</v>
      </c>
      <c r="B81" s="107">
        <v>1</v>
      </c>
      <c r="E81" s="2">
        <v>77</v>
      </c>
      <c r="F81" s="2" t="s">
        <v>863</v>
      </c>
      <c r="G81" s="2" t="s">
        <v>863</v>
      </c>
      <c r="H81" s="2" t="s">
        <v>864</v>
      </c>
      <c r="I81" s="2" t="s">
        <v>864</v>
      </c>
      <c r="L81" s="2">
        <v>77</v>
      </c>
      <c r="M81" s="2" t="s">
        <v>863</v>
      </c>
      <c r="N81" s="2" t="s">
        <v>863</v>
      </c>
      <c r="O81" s="2" t="s">
        <v>864</v>
      </c>
      <c r="P81" s="2" t="s">
        <v>864</v>
      </c>
    </row>
    <row r="82" spans="1:16" ht="12.75">
      <c r="A82" s="2" t="s">
        <v>979</v>
      </c>
      <c r="B82" s="107">
        <v>1</v>
      </c>
      <c r="E82" s="2">
        <v>78</v>
      </c>
      <c r="F82" s="2" t="s">
        <v>863</v>
      </c>
      <c r="G82" s="2" t="s">
        <v>863</v>
      </c>
      <c r="H82" s="2" t="s">
        <v>864</v>
      </c>
      <c r="I82" s="2" t="s">
        <v>864</v>
      </c>
      <c r="L82" s="2">
        <v>78</v>
      </c>
      <c r="M82" s="2" t="s">
        <v>863</v>
      </c>
      <c r="N82" s="2" t="s">
        <v>863</v>
      </c>
      <c r="O82" s="2" t="s">
        <v>864</v>
      </c>
      <c r="P82" s="2" t="s">
        <v>864</v>
      </c>
    </row>
    <row r="83" spans="1:16" ht="12.75">
      <c r="A83" s="2" t="s">
        <v>980</v>
      </c>
      <c r="B83" s="107">
        <v>1</v>
      </c>
      <c r="E83" s="2">
        <v>79</v>
      </c>
      <c r="F83" s="2" t="s">
        <v>863</v>
      </c>
      <c r="G83" s="2" t="s">
        <v>863</v>
      </c>
      <c r="H83" s="2" t="s">
        <v>864</v>
      </c>
      <c r="I83" s="2" t="s">
        <v>864</v>
      </c>
      <c r="L83" s="2">
        <v>79</v>
      </c>
      <c r="M83" s="2" t="s">
        <v>863</v>
      </c>
      <c r="N83" s="2" t="s">
        <v>863</v>
      </c>
      <c r="O83" s="2" t="s">
        <v>864</v>
      </c>
      <c r="P83" s="2" t="s">
        <v>864</v>
      </c>
    </row>
    <row r="84" spans="1:16" ht="12.75">
      <c r="A84" s="2" t="s">
        <v>981</v>
      </c>
      <c r="B84" s="107">
        <v>1</v>
      </c>
      <c r="E84" s="2">
        <v>80</v>
      </c>
      <c r="F84" s="2" t="s">
        <v>862</v>
      </c>
      <c r="G84" s="2" t="s">
        <v>862</v>
      </c>
      <c r="H84" s="2" t="s">
        <v>864</v>
      </c>
      <c r="I84" s="2" t="s">
        <v>864</v>
      </c>
      <c r="L84" s="2">
        <v>80</v>
      </c>
      <c r="M84" s="2" t="s">
        <v>862</v>
      </c>
      <c r="N84" s="2" t="s">
        <v>862</v>
      </c>
      <c r="O84" s="2" t="s">
        <v>863</v>
      </c>
      <c r="P84" s="2" t="s">
        <v>864</v>
      </c>
    </row>
    <row r="85" spans="1:16" ht="12.75">
      <c r="A85" s="2" t="s">
        <v>982</v>
      </c>
      <c r="B85" s="107">
        <v>1</v>
      </c>
      <c r="E85" s="2">
        <v>81</v>
      </c>
      <c r="F85" s="2" t="s">
        <v>862</v>
      </c>
      <c r="G85" s="2" t="s">
        <v>862</v>
      </c>
      <c r="H85" s="2" t="s">
        <v>864</v>
      </c>
      <c r="I85" s="2" t="s">
        <v>864</v>
      </c>
      <c r="L85" s="2">
        <v>81</v>
      </c>
      <c r="M85" s="2" t="s">
        <v>862</v>
      </c>
      <c r="N85" s="2" t="s">
        <v>862</v>
      </c>
      <c r="O85" s="2" t="s">
        <v>863</v>
      </c>
      <c r="P85" s="2" t="s">
        <v>864</v>
      </c>
    </row>
    <row r="86" spans="1:16" ht="12.75">
      <c r="A86" s="2" t="s">
        <v>983</v>
      </c>
      <c r="B86" s="107">
        <v>1</v>
      </c>
      <c r="E86" s="2">
        <v>82</v>
      </c>
      <c r="F86" s="2" t="s">
        <v>862</v>
      </c>
      <c r="G86" s="2" t="s">
        <v>862</v>
      </c>
      <c r="H86" s="2" t="s">
        <v>864</v>
      </c>
      <c r="I86" s="2" t="s">
        <v>864</v>
      </c>
      <c r="L86" s="2">
        <v>82</v>
      </c>
      <c r="M86" s="2" t="s">
        <v>862</v>
      </c>
      <c r="N86" s="2" t="s">
        <v>862</v>
      </c>
      <c r="O86" s="2" t="s">
        <v>863</v>
      </c>
      <c r="P86" s="2" t="s">
        <v>864</v>
      </c>
    </row>
    <row r="87" spans="1:16" ht="12.75">
      <c r="A87" s="2" t="s">
        <v>984</v>
      </c>
      <c r="B87" s="107">
        <v>1</v>
      </c>
      <c r="E87" s="2">
        <v>83</v>
      </c>
      <c r="F87" s="2" t="s">
        <v>862</v>
      </c>
      <c r="G87" s="2" t="s">
        <v>862</v>
      </c>
      <c r="H87" s="2" t="s">
        <v>864</v>
      </c>
      <c r="I87" s="2" t="s">
        <v>864</v>
      </c>
      <c r="L87" s="2">
        <v>83</v>
      </c>
      <c r="M87" s="2" t="s">
        <v>862</v>
      </c>
      <c r="N87" s="2" t="s">
        <v>862</v>
      </c>
      <c r="O87" s="2" t="s">
        <v>863</v>
      </c>
      <c r="P87" s="2" t="s">
        <v>864</v>
      </c>
    </row>
    <row r="88" spans="1:16" ht="12.75">
      <c r="A88" s="2" t="s">
        <v>985</v>
      </c>
      <c r="B88" s="107">
        <v>1</v>
      </c>
      <c r="E88" s="2">
        <v>84</v>
      </c>
      <c r="F88" s="2" t="s">
        <v>862</v>
      </c>
      <c r="G88" s="2" t="s">
        <v>862</v>
      </c>
      <c r="H88" s="2" t="s">
        <v>864</v>
      </c>
      <c r="I88" s="2" t="s">
        <v>864</v>
      </c>
      <c r="L88" s="2">
        <v>84</v>
      </c>
      <c r="M88" s="2" t="s">
        <v>862</v>
      </c>
      <c r="N88" s="2" t="s">
        <v>862</v>
      </c>
      <c r="O88" s="2" t="s">
        <v>863</v>
      </c>
      <c r="P88" s="2" t="s">
        <v>864</v>
      </c>
    </row>
    <row r="89" spans="1:16" ht="12.75">
      <c r="A89" s="2" t="s">
        <v>986</v>
      </c>
      <c r="B89" s="107">
        <v>1</v>
      </c>
      <c r="E89" s="2">
        <v>85</v>
      </c>
      <c r="F89" s="2" t="s">
        <v>862</v>
      </c>
      <c r="G89" s="2" t="s">
        <v>862</v>
      </c>
      <c r="H89" s="2" t="s">
        <v>864</v>
      </c>
      <c r="I89" s="2" t="s">
        <v>864</v>
      </c>
      <c r="L89" s="2">
        <v>85</v>
      </c>
      <c r="M89" s="2" t="s">
        <v>862</v>
      </c>
      <c r="N89" s="2" t="s">
        <v>862</v>
      </c>
      <c r="O89" s="2" t="s">
        <v>863</v>
      </c>
      <c r="P89" s="2" t="s">
        <v>864</v>
      </c>
    </row>
    <row r="90" spans="1:16" ht="12.75">
      <c r="A90" s="2" t="s">
        <v>987</v>
      </c>
      <c r="B90" s="107">
        <v>1</v>
      </c>
      <c r="E90" s="2">
        <v>86</v>
      </c>
      <c r="F90" s="2" t="s">
        <v>862</v>
      </c>
      <c r="G90" s="2" t="s">
        <v>862</v>
      </c>
      <c r="H90" s="2" t="s">
        <v>864</v>
      </c>
      <c r="I90" s="2" t="s">
        <v>864</v>
      </c>
      <c r="L90" s="2">
        <v>86</v>
      </c>
      <c r="M90" s="2" t="s">
        <v>862</v>
      </c>
      <c r="N90" s="2" t="s">
        <v>862</v>
      </c>
      <c r="O90" s="2" t="s">
        <v>863</v>
      </c>
      <c r="P90" s="2" t="s">
        <v>864</v>
      </c>
    </row>
    <row r="91" spans="1:16" ht="12.75">
      <c r="A91" s="2" t="s">
        <v>988</v>
      </c>
      <c r="B91" s="107">
        <v>1</v>
      </c>
      <c r="E91" s="2">
        <v>87</v>
      </c>
      <c r="F91" s="2" t="s">
        <v>862</v>
      </c>
      <c r="G91" s="2" t="s">
        <v>862</v>
      </c>
      <c r="H91" s="2" t="s">
        <v>864</v>
      </c>
      <c r="I91" s="2" t="s">
        <v>864</v>
      </c>
      <c r="L91" s="2">
        <v>87</v>
      </c>
      <c r="M91" s="2" t="s">
        <v>862</v>
      </c>
      <c r="N91" s="2" t="s">
        <v>862</v>
      </c>
      <c r="O91" s="2" t="s">
        <v>863</v>
      </c>
      <c r="P91" s="2" t="s">
        <v>864</v>
      </c>
    </row>
    <row r="92" spans="1:16" ht="12.75">
      <c r="A92" s="2" t="s">
        <v>989</v>
      </c>
      <c r="B92" s="107">
        <v>1</v>
      </c>
      <c r="E92" s="2">
        <v>88</v>
      </c>
      <c r="F92" s="2" t="s">
        <v>862</v>
      </c>
      <c r="G92" s="2" t="s">
        <v>862</v>
      </c>
      <c r="H92" s="2" t="s">
        <v>864</v>
      </c>
      <c r="I92" s="2" t="s">
        <v>864</v>
      </c>
      <c r="L92" s="2">
        <v>88</v>
      </c>
      <c r="M92" s="2" t="s">
        <v>862</v>
      </c>
      <c r="N92" s="2" t="s">
        <v>862</v>
      </c>
      <c r="O92" s="2" t="s">
        <v>863</v>
      </c>
      <c r="P92" s="2" t="s">
        <v>864</v>
      </c>
    </row>
    <row r="93" spans="1:16" ht="12.75">
      <c r="A93" s="2" t="s">
        <v>990</v>
      </c>
      <c r="B93" s="107">
        <v>1</v>
      </c>
      <c r="E93" s="2">
        <v>89</v>
      </c>
      <c r="F93" s="2" t="s">
        <v>862</v>
      </c>
      <c r="G93" s="2" t="s">
        <v>862</v>
      </c>
      <c r="H93" s="2" t="s">
        <v>864</v>
      </c>
      <c r="I93" s="2" t="s">
        <v>864</v>
      </c>
      <c r="L93" s="2">
        <v>89</v>
      </c>
      <c r="M93" s="2" t="s">
        <v>862</v>
      </c>
      <c r="N93" s="2" t="s">
        <v>862</v>
      </c>
      <c r="O93" s="2" t="s">
        <v>863</v>
      </c>
      <c r="P93" s="2" t="s">
        <v>864</v>
      </c>
    </row>
    <row r="94" spans="1:16" ht="12.75">
      <c r="A94" s="2" t="s">
        <v>991</v>
      </c>
      <c r="B94" s="107">
        <v>1</v>
      </c>
      <c r="E94" s="2">
        <v>90</v>
      </c>
      <c r="F94" s="2" t="s">
        <v>862</v>
      </c>
      <c r="G94" s="2" t="s">
        <v>862</v>
      </c>
      <c r="H94" s="2" t="s">
        <v>864</v>
      </c>
      <c r="I94" s="2" t="s">
        <v>864</v>
      </c>
      <c r="L94" s="2">
        <v>90</v>
      </c>
      <c r="M94" s="2" t="s">
        <v>862</v>
      </c>
      <c r="N94" s="2" t="s">
        <v>862</v>
      </c>
      <c r="O94" s="2" t="s">
        <v>863</v>
      </c>
      <c r="P94" s="2" t="s">
        <v>864</v>
      </c>
    </row>
    <row r="95" spans="1:16" ht="12.75">
      <c r="A95" s="2" t="s">
        <v>992</v>
      </c>
      <c r="B95" s="107">
        <v>1</v>
      </c>
      <c r="E95" s="2">
        <v>91</v>
      </c>
      <c r="F95" s="2" t="s">
        <v>862</v>
      </c>
      <c r="G95" s="2" t="s">
        <v>862</v>
      </c>
      <c r="H95" s="2" t="s">
        <v>864</v>
      </c>
      <c r="I95" s="2" t="s">
        <v>864</v>
      </c>
      <c r="L95" s="2">
        <v>91</v>
      </c>
      <c r="M95" s="2" t="s">
        <v>862</v>
      </c>
      <c r="N95" s="2" t="s">
        <v>862</v>
      </c>
      <c r="O95" s="2" t="s">
        <v>863</v>
      </c>
      <c r="P95" s="2" t="s">
        <v>864</v>
      </c>
    </row>
    <row r="96" spans="1:16" ht="12.75">
      <c r="A96" s="2" t="s">
        <v>993</v>
      </c>
      <c r="B96" s="107">
        <v>1</v>
      </c>
      <c r="E96" s="2">
        <v>92</v>
      </c>
      <c r="F96" s="2" t="s">
        <v>862</v>
      </c>
      <c r="G96" s="2" t="s">
        <v>862</v>
      </c>
      <c r="H96" s="2" t="s">
        <v>864</v>
      </c>
      <c r="I96" s="2" t="s">
        <v>864</v>
      </c>
      <c r="L96" s="2">
        <v>92</v>
      </c>
      <c r="M96" s="2" t="s">
        <v>862</v>
      </c>
      <c r="N96" s="2" t="s">
        <v>862</v>
      </c>
      <c r="O96" s="2" t="s">
        <v>863</v>
      </c>
      <c r="P96" s="2" t="s">
        <v>864</v>
      </c>
    </row>
    <row r="97" spans="1:16" ht="12.75">
      <c r="A97" s="2" t="s">
        <v>994</v>
      </c>
      <c r="B97" s="107">
        <v>1</v>
      </c>
      <c r="E97" s="2">
        <v>93</v>
      </c>
      <c r="F97" s="2" t="s">
        <v>862</v>
      </c>
      <c r="G97" s="2" t="s">
        <v>862</v>
      </c>
      <c r="H97" s="2" t="s">
        <v>864</v>
      </c>
      <c r="I97" s="2" t="s">
        <v>864</v>
      </c>
      <c r="L97" s="2">
        <v>93</v>
      </c>
      <c r="M97" s="2" t="s">
        <v>862</v>
      </c>
      <c r="N97" s="2" t="s">
        <v>862</v>
      </c>
      <c r="O97" s="2" t="s">
        <v>863</v>
      </c>
      <c r="P97" s="2" t="s">
        <v>864</v>
      </c>
    </row>
    <row r="98" spans="1:16" ht="12.75">
      <c r="A98" s="2" t="s">
        <v>995</v>
      </c>
      <c r="B98" s="107">
        <v>1</v>
      </c>
      <c r="E98" s="2">
        <v>94</v>
      </c>
      <c r="F98" s="2" t="s">
        <v>862</v>
      </c>
      <c r="G98" s="2" t="s">
        <v>862</v>
      </c>
      <c r="H98" s="2" t="s">
        <v>864</v>
      </c>
      <c r="I98" s="2" t="s">
        <v>864</v>
      </c>
      <c r="L98" s="2">
        <v>94</v>
      </c>
      <c r="M98" s="2" t="s">
        <v>862</v>
      </c>
      <c r="N98" s="2" t="s">
        <v>862</v>
      </c>
      <c r="O98" s="2" t="s">
        <v>863</v>
      </c>
      <c r="P98" s="2" t="s">
        <v>864</v>
      </c>
    </row>
    <row r="99" spans="1:16" ht="12.75">
      <c r="A99" s="2" t="s">
        <v>996</v>
      </c>
      <c r="B99" s="107">
        <v>1</v>
      </c>
      <c r="E99" s="2">
        <v>95</v>
      </c>
      <c r="F99" s="2" t="s">
        <v>861</v>
      </c>
      <c r="G99" s="2" t="s">
        <v>862</v>
      </c>
      <c r="H99" s="2" t="s">
        <v>864</v>
      </c>
      <c r="I99" s="2" t="s">
        <v>864</v>
      </c>
      <c r="L99" s="2">
        <v>95</v>
      </c>
      <c r="M99" s="2" t="s">
        <v>862</v>
      </c>
      <c r="N99" s="2" t="s">
        <v>862</v>
      </c>
      <c r="O99" s="2" t="s">
        <v>863</v>
      </c>
      <c r="P99" s="2" t="s">
        <v>864</v>
      </c>
    </row>
    <row r="100" spans="1:16" ht="12.75">
      <c r="A100" s="2" t="s">
        <v>997</v>
      </c>
      <c r="B100" s="107">
        <v>1</v>
      </c>
      <c r="E100" s="2">
        <v>96</v>
      </c>
      <c r="F100" s="2" t="s">
        <v>861</v>
      </c>
      <c r="G100" s="2" t="s">
        <v>862</v>
      </c>
      <c r="H100" s="2" t="s">
        <v>864</v>
      </c>
      <c r="I100" s="2" t="s">
        <v>864</v>
      </c>
      <c r="L100" s="2">
        <v>96</v>
      </c>
      <c r="M100" s="2" t="s">
        <v>862</v>
      </c>
      <c r="N100" s="2" t="s">
        <v>862</v>
      </c>
      <c r="O100" s="2" t="s">
        <v>863</v>
      </c>
      <c r="P100" s="2" t="s">
        <v>864</v>
      </c>
    </row>
    <row r="101" spans="1:16" ht="12.75">
      <c r="A101" s="2" t="s">
        <v>998</v>
      </c>
      <c r="B101" s="107">
        <v>1</v>
      </c>
      <c r="E101" s="2">
        <v>97</v>
      </c>
      <c r="F101" s="2" t="s">
        <v>861</v>
      </c>
      <c r="G101" s="2" t="s">
        <v>862</v>
      </c>
      <c r="H101" s="2" t="s">
        <v>864</v>
      </c>
      <c r="I101" s="2" t="s">
        <v>864</v>
      </c>
      <c r="L101" s="2">
        <v>97</v>
      </c>
      <c r="M101" s="2" t="s">
        <v>862</v>
      </c>
      <c r="N101" s="2" t="s">
        <v>862</v>
      </c>
      <c r="O101" s="2" t="s">
        <v>863</v>
      </c>
      <c r="P101" s="2" t="s">
        <v>864</v>
      </c>
    </row>
    <row r="102" spans="1:16" ht="12.75">
      <c r="A102" s="2" t="s">
        <v>999</v>
      </c>
      <c r="B102" s="107">
        <v>1</v>
      </c>
      <c r="E102" s="2">
        <v>98</v>
      </c>
      <c r="F102" s="2" t="s">
        <v>861</v>
      </c>
      <c r="G102" s="2" t="s">
        <v>862</v>
      </c>
      <c r="H102" s="2" t="s">
        <v>864</v>
      </c>
      <c r="I102" s="2" t="s">
        <v>864</v>
      </c>
      <c r="L102" s="2">
        <v>98</v>
      </c>
      <c r="M102" s="2" t="s">
        <v>862</v>
      </c>
      <c r="N102" s="2" t="s">
        <v>862</v>
      </c>
      <c r="O102" s="2" t="s">
        <v>863</v>
      </c>
      <c r="P102" s="2" t="s">
        <v>864</v>
      </c>
    </row>
    <row r="103" spans="1:16" ht="12.75">
      <c r="A103" s="2" t="s">
        <v>1000</v>
      </c>
      <c r="B103" s="107">
        <v>2</v>
      </c>
      <c r="E103" s="2">
        <v>99</v>
      </c>
      <c r="F103" s="2" t="s">
        <v>861</v>
      </c>
      <c r="G103" s="2" t="s">
        <v>862</v>
      </c>
      <c r="H103" s="2" t="s">
        <v>864</v>
      </c>
      <c r="I103" s="2" t="s">
        <v>864</v>
      </c>
      <c r="L103" s="2">
        <v>99</v>
      </c>
      <c r="M103" s="2" t="s">
        <v>862</v>
      </c>
      <c r="N103" s="2" t="s">
        <v>862</v>
      </c>
      <c r="O103" s="2" t="s">
        <v>863</v>
      </c>
      <c r="P103" s="2" t="s">
        <v>864</v>
      </c>
    </row>
    <row r="104" spans="1:16" ht="12.75">
      <c r="A104" s="2" t="s">
        <v>1001</v>
      </c>
      <c r="B104" s="107">
        <v>2</v>
      </c>
      <c r="E104" s="2">
        <v>100</v>
      </c>
      <c r="F104" s="2" t="s">
        <v>861</v>
      </c>
      <c r="G104" s="2" t="s">
        <v>861</v>
      </c>
      <c r="H104" s="2" t="s">
        <v>863</v>
      </c>
      <c r="I104" s="2" t="s">
        <v>863</v>
      </c>
      <c r="L104" s="2">
        <v>100</v>
      </c>
      <c r="M104" s="2" t="s">
        <v>861</v>
      </c>
      <c r="N104" s="2" t="s">
        <v>861</v>
      </c>
      <c r="O104" s="2" t="s">
        <v>863</v>
      </c>
      <c r="P104" s="2" t="s">
        <v>863</v>
      </c>
    </row>
    <row r="105" spans="1:16" ht="12.75">
      <c r="A105" s="2" t="s">
        <v>1002</v>
      </c>
      <c r="B105" s="107">
        <v>2</v>
      </c>
      <c r="E105" s="2">
        <v>101</v>
      </c>
      <c r="F105" s="2" t="s">
        <v>861</v>
      </c>
      <c r="G105" s="2" t="s">
        <v>861</v>
      </c>
      <c r="H105" s="2" t="s">
        <v>863</v>
      </c>
      <c r="I105" s="2" t="s">
        <v>863</v>
      </c>
      <c r="L105" s="2">
        <v>101</v>
      </c>
      <c r="M105" s="2" t="s">
        <v>861</v>
      </c>
      <c r="N105" s="2" t="s">
        <v>861</v>
      </c>
      <c r="O105" s="2" t="s">
        <v>863</v>
      </c>
      <c r="P105" s="2" t="s">
        <v>863</v>
      </c>
    </row>
    <row r="106" spans="1:16" ht="12.75">
      <c r="A106" s="2" t="s">
        <v>1003</v>
      </c>
      <c r="B106" s="107">
        <v>2</v>
      </c>
      <c r="E106" s="2">
        <v>102</v>
      </c>
      <c r="F106" s="2" t="s">
        <v>861</v>
      </c>
      <c r="G106" s="2" t="s">
        <v>861</v>
      </c>
      <c r="H106" s="2" t="s">
        <v>863</v>
      </c>
      <c r="I106" s="2" t="s">
        <v>863</v>
      </c>
      <c r="L106" s="2">
        <v>102</v>
      </c>
      <c r="M106" s="2" t="s">
        <v>861</v>
      </c>
      <c r="N106" s="2" t="s">
        <v>861</v>
      </c>
      <c r="O106" s="2" t="s">
        <v>863</v>
      </c>
      <c r="P106" s="2" t="s">
        <v>863</v>
      </c>
    </row>
    <row r="107" spans="1:16" ht="12.75">
      <c r="A107" s="2" t="s">
        <v>1004</v>
      </c>
      <c r="B107" s="107">
        <v>2</v>
      </c>
      <c r="E107" s="2">
        <v>103</v>
      </c>
      <c r="F107" s="2" t="s">
        <v>861</v>
      </c>
      <c r="G107" s="2" t="s">
        <v>861</v>
      </c>
      <c r="H107" s="2" t="s">
        <v>863</v>
      </c>
      <c r="I107" s="2" t="s">
        <v>863</v>
      </c>
      <c r="L107" s="2">
        <v>103</v>
      </c>
      <c r="M107" s="2" t="s">
        <v>861</v>
      </c>
      <c r="N107" s="2" t="s">
        <v>861</v>
      </c>
      <c r="O107" s="2" t="s">
        <v>863</v>
      </c>
      <c r="P107" s="2" t="s">
        <v>863</v>
      </c>
    </row>
    <row r="108" spans="1:16" ht="12.75">
      <c r="A108" s="2" t="s">
        <v>1005</v>
      </c>
      <c r="B108" s="107">
        <v>3</v>
      </c>
      <c r="E108" s="2">
        <v>104</v>
      </c>
      <c r="F108" s="2" t="s">
        <v>861</v>
      </c>
      <c r="G108" s="2" t="s">
        <v>861</v>
      </c>
      <c r="H108" s="2" t="s">
        <v>863</v>
      </c>
      <c r="I108" s="2" t="s">
        <v>863</v>
      </c>
      <c r="L108" s="2">
        <v>104</v>
      </c>
      <c r="M108" s="2" t="s">
        <v>861</v>
      </c>
      <c r="N108" s="2" t="s">
        <v>861</v>
      </c>
      <c r="O108" s="2" t="s">
        <v>863</v>
      </c>
      <c r="P108" s="2" t="s">
        <v>863</v>
      </c>
    </row>
    <row r="109" spans="1:16" ht="12.75">
      <c r="A109" s="2" t="s">
        <v>1006</v>
      </c>
      <c r="B109" s="107">
        <v>3</v>
      </c>
      <c r="E109" s="2">
        <v>105</v>
      </c>
      <c r="F109" s="2" t="s">
        <v>861</v>
      </c>
      <c r="G109" s="2" t="s">
        <v>861</v>
      </c>
      <c r="H109" s="2" t="s">
        <v>863</v>
      </c>
      <c r="I109" s="2" t="s">
        <v>863</v>
      </c>
      <c r="L109" s="2">
        <v>105</v>
      </c>
      <c r="M109" s="2" t="s">
        <v>861</v>
      </c>
      <c r="N109" s="2" t="s">
        <v>861</v>
      </c>
      <c r="O109" s="2" t="s">
        <v>863</v>
      </c>
      <c r="P109" s="2" t="s">
        <v>863</v>
      </c>
    </row>
    <row r="110" spans="1:16" ht="12.75">
      <c r="A110" s="2" t="s">
        <v>1007</v>
      </c>
      <c r="B110" s="107">
        <v>3</v>
      </c>
      <c r="E110" s="2">
        <v>106</v>
      </c>
      <c r="F110" s="2" t="s">
        <v>861</v>
      </c>
      <c r="G110" s="2" t="s">
        <v>861</v>
      </c>
      <c r="H110" s="2" t="s">
        <v>863</v>
      </c>
      <c r="I110" s="2" t="s">
        <v>863</v>
      </c>
      <c r="L110" s="2">
        <v>106</v>
      </c>
      <c r="M110" s="2" t="s">
        <v>861</v>
      </c>
      <c r="N110" s="2" t="s">
        <v>861</v>
      </c>
      <c r="O110" s="2" t="s">
        <v>863</v>
      </c>
      <c r="P110" s="2" t="s">
        <v>863</v>
      </c>
    </row>
    <row r="111" spans="1:16" ht="12.75">
      <c r="A111" s="2" t="s">
        <v>1008</v>
      </c>
      <c r="B111" s="107">
        <v>3</v>
      </c>
      <c r="E111" s="2">
        <v>107</v>
      </c>
      <c r="F111" s="2" t="s">
        <v>861</v>
      </c>
      <c r="G111" s="2" t="s">
        <v>861</v>
      </c>
      <c r="H111" s="2" t="s">
        <v>863</v>
      </c>
      <c r="I111" s="2" t="s">
        <v>863</v>
      </c>
      <c r="L111" s="2">
        <v>107</v>
      </c>
      <c r="M111" s="2" t="s">
        <v>861</v>
      </c>
      <c r="N111" s="2" t="s">
        <v>861</v>
      </c>
      <c r="O111" s="2" t="s">
        <v>863</v>
      </c>
      <c r="P111" s="2" t="s">
        <v>863</v>
      </c>
    </row>
    <row r="112" spans="1:16" ht="12.75">
      <c r="A112" s="2" t="s">
        <v>1009</v>
      </c>
      <c r="B112" s="107">
        <v>3</v>
      </c>
      <c r="E112" s="2">
        <v>108</v>
      </c>
      <c r="F112" s="2" t="s">
        <v>861</v>
      </c>
      <c r="G112" s="2" t="s">
        <v>861</v>
      </c>
      <c r="H112" s="2" t="s">
        <v>863</v>
      </c>
      <c r="I112" s="2" t="s">
        <v>863</v>
      </c>
      <c r="L112" s="2">
        <v>108</v>
      </c>
      <c r="M112" s="2" t="s">
        <v>861</v>
      </c>
      <c r="N112" s="2" t="s">
        <v>861</v>
      </c>
      <c r="O112" s="2" t="s">
        <v>863</v>
      </c>
      <c r="P112" s="2" t="s">
        <v>863</v>
      </c>
    </row>
    <row r="113" spans="1:16" ht="12.75">
      <c r="A113" s="2" t="s">
        <v>1010</v>
      </c>
      <c r="B113" s="107">
        <v>4</v>
      </c>
      <c r="E113" s="2">
        <v>109</v>
      </c>
      <c r="F113" s="2" t="s">
        <v>861</v>
      </c>
      <c r="G113" s="2" t="s">
        <v>861</v>
      </c>
      <c r="H113" s="2" t="s">
        <v>863</v>
      </c>
      <c r="I113" s="2" t="s">
        <v>863</v>
      </c>
      <c r="L113" s="2">
        <v>109</v>
      </c>
      <c r="M113" s="2" t="s">
        <v>861</v>
      </c>
      <c r="N113" s="2" t="s">
        <v>861</v>
      </c>
      <c r="O113" s="2" t="s">
        <v>863</v>
      </c>
      <c r="P113" s="2" t="s">
        <v>863</v>
      </c>
    </row>
    <row r="114" spans="1:16" ht="12.75">
      <c r="A114" s="2" t="s">
        <v>1011</v>
      </c>
      <c r="B114" s="107">
        <v>4</v>
      </c>
      <c r="E114" s="2">
        <v>110</v>
      </c>
      <c r="F114" s="2" t="s">
        <v>860</v>
      </c>
      <c r="G114" s="2" t="s">
        <v>861</v>
      </c>
      <c r="H114" s="2" t="s">
        <v>863</v>
      </c>
      <c r="I114" s="2" t="s">
        <v>863</v>
      </c>
      <c r="L114" s="2">
        <v>110</v>
      </c>
      <c r="M114" s="2" t="s">
        <v>860</v>
      </c>
      <c r="N114" s="2" t="s">
        <v>861</v>
      </c>
      <c r="O114" s="2" t="s">
        <v>863</v>
      </c>
      <c r="P114" s="2" t="s">
        <v>863</v>
      </c>
    </row>
    <row r="115" spans="1:16" ht="12.75">
      <c r="A115" s="2" t="s">
        <v>1012</v>
      </c>
      <c r="B115" s="107">
        <v>4</v>
      </c>
      <c r="E115" s="2">
        <v>111</v>
      </c>
      <c r="F115" s="2" t="s">
        <v>860</v>
      </c>
      <c r="G115" s="2" t="s">
        <v>861</v>
      </c>
      <c r="H115" s="2" t="s">
        <v>863</v>
      </c>
      <c r="I115" s="2" t="s">
        <v>863</v>
      </c>
      <c r="L115" s="2">
        <v>111</v>
      </c>
      <c r="M115" s="2" t="s">
        <v>860</v>
      </c>
      <c r="N115" s="2" t="s">
        <v>861</v>
      </c>
      <c r="O115" s="2" t="s">
        <v>863</v>
      </c>
      <c r="P115" s="2" t="s">
        <v>863</v>
      </c>
    </row>
    <row r="116" spans="1:16" ht="12.75">
      <c r="A116" s="2" t="s">
        <v>1013</v>
      </c>
      <c r="B116" s="107">
        <v>4</v>
      </c>
      <c r="E116" s="2">
        <v>112</v>
      </c>
      <c r="F116" s="2" t="s">
        <v>860</v>
      </c>
      <c r="G116" s="2" t="s">
        <v>861</v>
      </c>
      <c r="H116" s="2" t="s">
        <v>863</v>
      </c>
      <c r="I116" s="2" t="s">
        <v>863</v>
      </c>
      <c r="L116" s="2">
        <v>112</v>
      </c>
      <c r="M116" s="2" t="s">
        <v>860</v>
      </c>
      <c r="N116" s="2" t="s">
        <v>861</v>
      </c>
      <c r="O116" s="2" t="s">
        <v>863</v>
      </c>
      <c r="P116" s="2" t="s">
        <v>863</v>
      </c>
    </row>
    <row r="117" spans="1:16" ht="12.75">
      <c r="A117" s="2" t="s">
        <v>1014</v>
      </c>
      <c r="B117" s="107">
        <v>4</v>
      </c>
      <c r="E117" s="2">
        <v>113</v>
      </c>
      <c r="F117" s="2" t="s">
        <v>860</v>
      </c>
      <c r="G117" s="2" t="s">
        <v>861</v>
      </c>
      <c r="H117" s="2" t="s">
        <v>863</v>
      </c>
      <c r="I117" s="2" t="s">
        <v>863</v>
      </c>
      <c r="L117" s="2">
        <v>113</v>
      </c>
      <c r="M117" s="2" t="s">
        <v>860</v>
      </c>
      <c r="N117" s="2" t="s">
        <v>861</v>
      </c>
      <c r="O117" s="2" t="s">
        <v>863</v>
      </c>
      <c r="P117" s="2" t="s">
        <v>863</v>
      </c>
    </row>
    <row r="118" spans="1:16" ht="12.75">
      <c r="A118" s="2" t="s">
        <v>1015</v>
      </c>
      <c r="B118" s="107">
        <v>5</v>
      </c>
      <c r="E118" s="2">
        <v>114</v>
      </c>
      <c r="F118" s="2" t="s">
        <v>860</v>
      </c>
      <c r="G118" s="2" t="s">
        <v>861</v>
      </c>
      <c r="H118" s="2" t="s">
        <v>863</v>
      </c>
      <c r="I118" s="2" t="s">
        <v>863</v>
      </c>
      <c r="L118" s="2">
        <v>114</v>
      </c>
      <c r="M118" s="2" t="s">
        <v>860</v>
      </c>
      <c r="N118" s="2" t="s">
        <v>861</v>
      </c>
      <c r="O118" s="2" t="s">
        <v>863</v>
      </c>
      <c r="P118" s="2" t="s">
        <v>863</v>
      </c>
    </row>
    <row r="119" spans="1:16" ht="12.75">
      <c r="A119" s="2" t="s">
        <v>1016</v>
      </c>
      <c r="B119" s="107">
        <v>5</v>
      </c>
      <c r="E119" s="2">
        <v>115</v>
      </c>
      <c r="F119" s="2" t="s">
        <v>860</v>
      </c>
      <c r="G119" s="2" t="s">
        <v>860</v>
      </c>
      <c r="H119" s="2" t="s">
        <v>863</v>
      </c>
      <c r="I119" s="2" t="s">
        <v>863</v>
      </c>
      <c r="L119" s="2">
        <v>115</v>
      </c>
      <c r="M119" s="2" t="s">
        <v>860</v>
      </c>
      <c r="N119" s="2" t="s">
        <v>860</v>
      </c>
      <c r="O119" s="2" t="s">
        <v>863</v>
      </c>
      <c r="P119" s="2" t="s">
        <v>863</v>
      </c>
    </row>
    <row r="120" spans="1:16" ht="12.75">
      <c r="A120" s="2" t="s">
        <v>1017</v>
      </c>
      <c r="B120" s="107">
        <v>5</v>
      </c>
      <c r="E120" s="2">
        <v>116</v>
      </c>
      <c r="F120" s="2" t="s">
        <v>860</v>
      </c>
      <c r="G120" s="2" t="s">
        <v>860</v>
      </c>
      <c r="H120" s="2" t="s">
        <v>863</v>
      </c>
      <c r="I120" s="2" t="s">
        <v>863</v>
      </c>
      <c r="L120" s="2">
        <v>116</v>
      </c>
      <c r="M120" s="2" t="s">
        <v>860</v>
      </c>
      <c r="N120" s="2" t="s">
        <v>860</v>
      </c>
      <c r="O120" s="2" t="s">
        <v>863</v>
      </c>
      <c r="P120" s="2" t="s">
        <v>863</v>
      </c>
    </row>
    <row r="121" spans="1:16" ht="12.75">
      <c r="A121" s="2" t="s">
        <v>1018</v>
      </c>
      <c r="B121" s="107">
        <v>5</v>
      </c>
      <c r="E121" s="2">
        <v>117</v>
      </c>
      <c r="F121" s="2" t="s">
        <v>860</v>
      </c>
      <c r="G121" s="2" t="s">
        <v>860</v>
      </c>
      <c r="H121" s="2" t="s">
        <v>863</v>
      </c>
      <c r="I121" s="2" t="s">
        <v>863</v>
      </c>
      <c r="L121" s="2">
        <v>117</v>
      </c>
      <c r="M121" s="2" t="s">
        <v>860</v>
      </c>
      <c r="N121" s="2" t="s">
        <v>860</v>
      </c>
      <c r="O121" s="2" t="s">
        <v>863</v>
      </c>
      <c r="P121" s="2" t="s">
        <v>863</v>
      </c>
    </row>
    <row r="122" spans="1:16" ht="12.75">
      <c r="A122" s="2" t="s">
        <v>1019</v>
      </c>
      <c r="B122" s="107">
        <v>5</v>
      </c>
      <c r="E122" s="2">
        <v>118</v>
      </c>
      <c r="F122" s="2" t="s">
        <v>860</v>
      </c>
      <c r="G122" s="2" t="s">
        <v>860</v>
      </c>
      <c r="H122" s="2" t="s">
        <v>863</v>
      </c>
      <c r="I122" s="2" t="s">
        <v>863</v>
      </c>
      <c r="L122" s="2">
        <v>118</v>
      </c>
      <c r="M122" s="2" t="s">
        <v>860</v>
      </c>
      <c r="N122" s="2" t="s">
        <v>860</v>
      </c>
      <c r="O122" s="2" t="s">
        <v>863</v>
      </c>
      <c r="P122" s="2" t="s">
        <v>863</v>
      </c>
    </row>
    <row r="123" spans="1:16" ht="12.75">
      <c r="A123" s="2" t="s">
        <v>1020</v>
      </c>
      <c r="B123" s="107">
        <v>6</v>
      </c>
      <c r="E123" s="2">
        <v>119</v>
      </c>
      <c r="F123" s="2" t="s">
        <v>860</v>
      </c>
      <c r="G123" s="2" t="s">
        <v>860</v>
      </c>
      <c r="H123" s="2" t="s">
        <v>863</v>
      </c>
      <c r="I123" s="2" t="s">
        <v>863</v>
      </c>
      <c r="L123" s="2">
        <v>119</v>
      </c>
      <c r="M123" s="2" t="s">
        <v>860</v>
      </c>
      <c r="N123" s="2" t="s">
        <v>860</v>
      </c>
      <c r="O123" s="2" t="s">
        <v>863</v>
      </c>
      <c r="P123" s="2" t="s">
        <v>863</v>
      </c>
    </row>
    <row r="124" spans="1:16" ht="12.75">
      <c r="A124" s="2" t="s">
        <v>1021</v>
      </c>
      <c r="B124" s="107">
        <v>6</v>
      </c>
      <c r="E124" s="2">
        <v>120</v>
      </c>
      <c r="F124" s="2" t="s">
        <v>860</v>
      </c>
      <c r="G124" s="2" t="s">
        <v>860</v>
      </c>
      <c r="H124" s="2" t="s">
        <v>863</v>
      </c>
      <c r="I124" s="2" t="s">
        <v>863</v>
      </c>
      <c r="L124" s="2">
        <v>120</v>
      </c>
      <c r="M124" s="2" t="s">
        <v>860</v>
      </c>
      <c r="N124" s="2" t="s">
        <v>860</v>
      </c>
      <c r="O124" s="2" t="s">
        <v>862</v>
      </c>
      <c r="P124" s="2" t="s">
        <v>863</v>
      </c>
    </row>
    <row r="125" spans="1:16" ht="12.75">
      <c r="A125" s="2" t="s">
        <v>1022</v>
      </c>
      <c r="B125" s="107">
        <v>6</v>
      </c>
      <c r="E125" s="2">
        <v>121</v>
      </c>
      <c r="F125" s="2" t="s">
        <v>860</v>
      </c>
      <c r="G125" s="2" t="s">
        <v>860</v>
      </c>
      <c r="H125" s="2" t="s">
        <v>863</v>
      </c>
      <c r="I125" s="2" t="s">
        <v>863</v>
      </c>
      <c r="L125" s="2">
        <v>121</v>
      </c>
      <c r="M125" s="2" t="s">
        <v>860</v>
      </c>
      <c r="N125" s="2" t="s">
        <v>860</v>
      </c>
      <c r="O125" s="2" t="s">
        <v>862</v>
      </c>
      <c r="P125" s="2" t="s">
        <v>863</v>
      </c>
    </row>
    <row r="126" spans="1:16" ht="12.75">
      <c r="A126" s="2" t="s">
        <v>1023</v>
      </c>
      <c r="B126" s="107">
        <v>6</v>
      </c>
      <c r="E126" s="2">
        <v>122</v>
      </c>
      <c r="F126" s="2" t="s">
        <v>860</v>
      </c>
      <c r="G126" s="2" t="s">
        <v>860</v>
      </c>
      <c r="H126" s="2" t="s">
        <v>863</v>
      </c>
      <c r="I126" s="2" t="s">
        <v>863</v>
      </c>
      <c r="L126" s="2">
        <v>122</v>
      </c>
      <c r="M126" s="2" t="s">
        <v>860</v>
      </c>
      <c r="N126" s="2" t="s">
        <v>860</v>
      </c>
      <c r="O126" s="2" t="s">
        <v>862</v>
      </c>
      <c r="P126" s="2" t="s">
        <v>863</v>
      </c>
    </row>
    <row r="127" spans="1:16" ht="12.75">
      <c r="A127" s="2" t="s">
        <v>1024</v>
      </c>
      <c r="B127" s="107">
        <v>6</v>
      </c>
      <c r="E127" s="2">
        <v>123</v>
      </c>
      <c r="F127" s="2" t="s">
        <v>860</v>
      </c>
      <c r="G127" s="2" t="s">
        <v>860</v>
      </c>
      <c r="H127" s="2" t="s">
        <v>863</v>
      </c>
      <c r="I127" s="2" t="s">
        <v>863</v>
      </c>
      <c r="L127" s="2">
        <v>123</v>
      </c>
      <c r="M127" s="2" t="s">
        <v>860</v>
      </c>
      <c r="N127" s="2" t="s">
        <v>860</v>
      </c>
      <c r="O127" s="2" t="s">
        <v>862</v>
      </c>
      <c r="P127" s="2" t="s">
        <v>863</v>
      </c>
    </row>
    <row r="128" spans="1:16" ht="12.75">
      <c r="A128" s="2" t="s">
        <v>1025</v>
      </c>
      <c r="B128" s="107">
        <v>7</v>
      </c>
      <c r="E128" s="2">
        <v>124</v>
      </c>
      <c r="F128" s="2" t="s">
        <v>860</v>
      </c>
      <c r="G128" s="2" t="s">
        <v>860</v>
      </c>
      <c r="H128" s="2" t="s">
        <v>863</v>
      </c>
      <c r="I128" s="2" t="s">
        <v>863</v>
      </c>
      <c r="L128" s="2">
        <v>124</v>
      </c>
      <c r="M128" s="2" t="s">
        <v>860</v>
      </c>
      <c r="N128" s="2" t="s">
        <v>860</v>
      </c>
      <c r="O128" s="2" t="s">
        <v>862</v>
      </c>
      <c r="P128" s="2" t="s">
        <v>863</v>
      </c>
    </row>
    <row r="129" spans="1:16" ht="12.75">
      <c r="A129" s="2" t="s">
        <v>1026</v>
      </c>
      <c r="B129" s="107">
        <v>7</v>
      </c>
      <c r="E129" s="2">
        <v>125</v>
      </c>
      <c r="F129" s="2" t="s">
        <v>860</v>
      </c>
      <c r="G129" s="2" t="s">
        <v>860</v>
      </c>
      <c r="H129" s="2" t="s">
        <v>863</v>
      </c>
      <c r="I129" s="2" t="s">
        <v>863</v>
      </c>
      <c r="L129" s="2">
        <v>125</v>
      </c>
      <c r="M129" s="2" t="s">
        <v>859</v>
      </c>
      <c r="N129" s="2" t="s">
        <v>860</v>
      </c>
      <c r="O129" s="2" t="s">
        <v>862</v>
      </c>
      <c r="P129" s="2" t="s">
        <v>863</v>
      </c>
    </row>
    <row r="130" spans="1:16" ht="12.75">
      <c r="A130" s="2" t="s">
        <v>1027</v>
      </c>
      <c r="B130" s="107">
        <v>7</v>
      </c>
      <c r="E130" s="2">
        <v>126</v>
      </c>
      <c r="F130" s="2" t="s">
        <v>860</v>
      </c>
      <c r="G130" s="2" t="s">
        <v>860</v>
      </c>
      <c r="H130" s="2" t="s">
        <v>863</v>
      </c>
      <c r="I130" s="2" t="s">
        <v>863</v>
      </c>
      <c r="L130" s="2">
        <v>126</v>
      </c>
      <c r="M130" s="2" t="s">
        <v>859</v>
      </c>
      <c r="N130" s="2" t="s">
        <v>860</v>
      </c>
      <c r="O130" s="2" t="s">
        <v>862</v>
      </c>
      <c r="P130" s="2" t="s">
        <v>863</v>
      </c>
    </row>
    <row r="131" spans="1:16" ht="12.75">
      <c r="A131" s="2" t="s">
        <v>1028</v>
      </c>
      <c r="B131" s="107">
        <v>7</v>
      </c>
      <c r="E131" s="2">
        <v>127</v>
      </c>
      <c r="F131" s="2" t="s">
        <v>860</v>
      </c>
      <c r="G131" s="2" t="s">
        <v>860</v>
      </c>
      <c r="H131" s="2" t="s">
        <v>863</v>
      </c>
      <c r="I131" s="2" t="s">
        <v>863</v>
      </c>
      <c r="L131" s="2">
        <v>127</v>
      </c>
      <c r="M131" s="2" t="s">
        <v>859</v>
      </c>
      <c r="N131" s="2" t="s">
        <v>860</v>
      </c>
      <c r="O131" s="2" t="s">
        <v>862</v>
      </c>
      <c r="P131" s="2" t="s">
        <v>863</v>
      </c>
    </row>
    <row r="132" spans="1:16" ht="12.75">
      <c r="A132" s="2" t="s">
        <v>1029</v>
      </c>
      <c r="B132" s="107">
        <v>7</v>
      </c>
      <c r="E132" s="2">
        <v>128</v>
      </c>
      <c r="F132" s="2" t="s">
        <v>860</v>
      </c>
      <c r="G132" s="2" t="s">
        <v>860</v>
      </c>
      <c r="H132" s="2" t="s">
        <v>863</v>
      </c>
      <c r="I132" s="2" t="s">
        <v>863</v>
      </c>
      <c r="L132" s="2">
        <v>128</v>
      </c>
      <c r="M132" s="2" t="s">
        <v>859</v>
      </c>
      <c r="N132" s="2" t="s">
        <v>860</v>
      </c>
      <c r="O132" s="2" t="s">
        <v>862</v>
      </c>
      <c r="P132" s="2" t="s">
        <v>863</v>
      </c>
    </row>
    <row r="133" spans="1:16" ht="12.75">
      <c r="A133" s="2" t="s">
        <v>1030</v>
      </c>
      <c r="B133" s="107">
        <v>8</v>
      </c>
      <c r="E133" s="2">
        <v>129</v>
      </c>
      <c r="F133" s="2" t="s">
        <v>860</v>
      </c>
      <c r="G133" s="2" t="s">
        <v>860</v>
      </c>
      <c r="H133" s="2" t="s">
        <v>863</v>
      </c>
      <c r="I133" s="2" t="s">
        <v>863</v>
      </c>
      <c r="L133" s="2">
        <v>129</v>
      </c>
      <c r="M133" s="2" t="s">
        <v>859</v>
      </c>
      <c r="N133" s="2" t="s">
        <v>860</v>
      </c>
      <c r="O133" s="2" t="s">
        <v>862</v>
      </c>
      <c r="P133" s="2" t="s">
        <v>863</v>
      </c>
    </row>
    <row r="134" spans="1:16" ht="12.75">
      <c r="A134" s="2" t="s">
        <v>1031</v>
      </c>
      <c r="B134" s="107">
        <v>8</v>
      </c>
      <c r="E134" s="2">
        <v>130</v>
      </c>
      <c r="F134" s="2" t="s">
        <v>860</v>
      </c>
      <c r="G134" s="2" t="s">
        <v>860</v>
      </c>
      <c r="H134" s="2" t="s">
        <v>863</v>
      </c>
      <c r="I134" s="2" t="s">
        <v>863</v>
      </c>
      <c r="L134" s="2">
        <v>130</v>
      </c>
      <c r="M134" s="2" t="s">
        <v>859</v>
      </c>
      <c r="N134" s="2" t="s">
        <v>859</v>
      </c>
      <c r="O134" s="2" t="s">
        <v>862</v>
      </c>
      <c r="P134" s="2" t="s">
        <v>863</v>
      </c>
    </row>
    <row r="135" spans="1:16" ht="12.75">
      <c r="A135" s="2" t="s">
        <v>1032</v>
      </c>
      <c r="B135" s="107">
        <v>8</v>
      </c>
      <c r="E135" s="2">
        <v>131</v>
      </c>
      <c r="F135" s="2" t="s">
        <v>860</v>
      </c>
      <c r="G135" s="2" t="s">
        <v>860</v>
      </c>
      <c r="H135" s="2" t="s">
        <v>863</v>
      </c>
      <c r="I135" s="2" t="s">
        <v>863</v>
      </c>
      <c r="L135" s="2">
        <v>131</v>
      </c>
      <c r="M135" s="2" t="s">
        <v>859</v>
      </c>
      <c r="N135" s="2" t="s">
        <v>859</v>
      </c>
      <c r="O135" s="2" t="s">
        <v>862</v>
      </c>
      <c r="P135" s="2" t="s">
        <v>863</v>
      </c>
    </row>
    <row r="136" spans="1:16" ht="12.75">
      <c r="A136" s="2" t="s">
        <v>1033</v>
      </c>
      <c r="B136" s="107">
        <v>8</v>
      </c>
      <c r="E136" s="2">
        <v>132</v>
      </c>
      <c r="F136" s="2" t="s">
        <v>860</v>
      </c>
      <c r="G136" s="2" t="s">
        <v>860</v>
      </c>
      <c r="H136" s="2" t="s">
        <v>863</v>
      </c>
      <c r="I136" s="2" t="s">
        <v>863</v>
      </c>
      <c r="L136" s="2">
        <v>132</v>
      </c>
      <c r="M136" s="2" t="s">
        <v>859</v>
      </c>
      <c r="N136" s="2" t="s">
        <v>859</v>
      </c>
      <c r="O136" s="2" t="s">
        <v>862</v>
      </c>
      <c r="P136" s="2" t="s">
        <v>863</v>
      </c>
    </row>
    <row r="137" spans="1:16" ht="12.75">
      <c r="A137" s="2" t="s">
        <v>1034</v>
      </c>
      <c r="B137" s="107">
        <v>8</v>
      </c>
      <c r="E137" s="2">
        <v>133</v>
      </c>
      <c r="F137" s="2" t="s">
        <v>860</v>
      </c>
      <c r="G137" s="2" t="s">
        <v>860</v>
      </c>
      <c r="H137" s="2" t="s">
        <v>863</v>
      </c>
      <c r="I137" s="2" t="s">
        <v>863</v>
      </c>
      <c r="L137" s="2">
        <v>133</v>
      </c>
      <c r="M137" s="2" t="s">
        <v>859</v>
      </c>
      <c r="N137" s="2" t="s">
        <v>859</v>
      </c>
      <c r="O137" s="2" t="s">
        <v>862</v>
      </c>
      <c r="P137" s="2" t="s">
        <v>863</v>
      </c>
    </row>
    <row r="138" spans="1:16" ht="12.75">
      <c r="A138" s="2" t="s">
        <v>1035</v>
      </c>
      <c r="B138" s="107">
        <v>9</v>
      </c>
      <c r="E138" s="2">
        <v>134</v>
      </c>
      <c r="F138" s="2" t="s">
        <v>860</v>
      </c>
      <c r="G138" s="2" t="s">
        <v>860</v>
      </c>
      <c r="H138" s="2" t="s">
        <v>863</v>
      </c>
      <c r="I138" s="2" t="s">
        <v>863</v>
      </c>
      <c r="L138" s="2">
        <v>134</v>
      </c>
      <c r="M138" s="2" t="s">
        <v>859</v>
      </c>
      <c r="N138" s="2" t="s">
        <v>859</v>
      </c>
      <c r="O138" s="2" t="s">
        <v>862</v>
      </c>
      <c r="P138" s="2" t="s">
        <v>863</v>
      </c>
    </row>
    <row r="139" spans="1:16" ht="12.75">
      <c r="A139" s="2" t="s">
        <v>1036</v>
      </c>
      <c r="B139" s="107">
        <v>9</v>
      </c>
      <c r="E139" s="2">
        <v>135</v>
      </c>
      <c r="F139" s="2" t="s">
        <v>860</v>
      </c>
      <c r="G139" s="2" t="s">
        <v>860</v>
      </c>
      <c r="H139" s="2" t="s">
        <v>863</v>
      </c>
      <c r="I139" s="2" t="s">
        <v>863</v>
      </c>
      <c r="L139" s="2">
        <v>135</v>
      </c>
      <c r="M139" s="2" t="s">
        <v>859</v>
      </c>
      <c r="N139" s="2" t="s">
        <v>859</v>
      </c>
      <c r="O139" s="2" t="s">
        <v>862</v>
      </c>
      <c r="P139" s="2" t="s">
        <v>863</v>
      </c>
    </row>
    <row r="140" spans="1:16" ht="12.75">
      <c r="A140" s="2" t="s">
        <v>1037</v>
      </c>
      <c r="B140" s="107">
        <v>9</v>
      </c>
      <c r="E140" s="2">
        <v>136</v>
      </c>
      <c r="F140" s="2" t="s">
        <v>860</v>
      </c>
      <c r="G140" s="2" t="s">
        <v>860</v>
      </c>
      <c r="H140" s="2" t="s">
        <v>863</v>
      </c>
      <c r="I140" s="2" t="s">
        <v>863</v>
      </c>
      <c r="L140" s="2">
        <v>136</v>
      </c>
      <c r="M140" s="2" t="s">
        <v>859</v>
      </c>
      <c r="N140" s="2" t="s">
        <v>859</v>
      </c>
      <c r="O140" s="2" t="s">
        <v>862</v>
      </c>
      <c r="P140" s="2" t="s">
        <v>863</v>
      </c>
    </row>
    <row r="141" spans="1:16" ht="12.75">
      <c r="A141" s="2" t="s">
        <v>1038</v>
      </c>
      <c r="B141" s="107">
        <v>9</v>
      </c>
      <c r="E141" s="2">
        <v>137</v>
      </c>
      <c r="F141" s="2" t="s">
        <v>860</v>
      </c>
      <c r="G141" s="2" t="s">
        <v>860</v>
      </c>
      <c r="H141" s="2" t="s">
        <v>863</v>
      </c>
      <c r="I141" s="2" t="s">
        <v>863</v>
      </c>
      <c r="L141" s="2">
        <v>137</v>
      </c>
      <c r="M141" s="2" t="s">
        <v>859</v>
      </c>
      <c r="N141" s="2" t="s">
        <v>859</v>
      </c>
      <c r="O141" s="2" t="s">
        <v>862</v>
      </c>
      <c r="P141" s="2" t="s">
        <v>863</v>
      </c>
    </row>
    <row r="142" spans="1:16" ht="12.75">
      <c r="A142" s="2" t="s">
        <v>1039</v>
      </c>
      <c r="B142" s="107">
        <v>9</v>
      </c>
      <c r="E142" s="2">
        <v>138</v>
      </c>
      <c r="F142" s="2" t="s">
        <v>860</v>
      </c>
      <c r="G142" s="2" t="s">
        <v>860</v>
      </c>
      <c r="H142" s="2" t="s">
        <v>863</v>
      </c>
      <c r="I142" s="2" t="s">
        <v>863</v>
      </c>
      <c r="L142" s="2">
        <v>138</v>
      </c>
      <c r="M142" s="2" t="s">
        <v>859</v>
      </c>
      <c r="N142" s="2" t="s">
        <v>859</v>
      </c>
      <c r="O142" s="2" t="s">
        <v>862</v>
      </c>
      <c r="P142" s="2" t="s">
        <v>863</v>
      </c>
    </row>
    <row r="143" spans="1:16" ht="12.75">
      <c r="A143" s="2" t="s">
        <v>1040</v>
      </c>
      <c r="B143" s="107">
        <v>10</v>
      </c>
      <c r="E143" s="2">
        <v>139</v>
      </c>
      <c r="F143" s="2" t="s">
        <v>860</v>
      </c>
      <c r="G143" s="2" t="s">
        <v>860</v>
      </c>
      <c r="H143" s="2" t="s">
        <v>863</v>
      </c>
      <c r="I143" s="2" t="s">
        <v>863</v>
      </c>
      <c r="L143" s="2">
        <v>139</v>
      </c>
      <c r="M143" s="2" t="s">
        <v>859</v>
      </c>
      <c r="N143" s="2" t="s">
        <v>859</v>
      </c>
      <c r="O143" s="2" t="s">
        <v>862</v>
      </c>
      <c r="P143" s="2" t="s">
        <v>863</v>
      </c>
    </row>
    <row r="144" spans="1:16" ht="12.75">
      <c r="A144" s="2" t="s">
        <v>1041</v>
      </c>
      <c r="B144" s="107">
        <v>10</v>
      </c>
      <c r="E144" s="2">
        <v>140</v>
      </c>
      <c r="F144" s="2" t="s">
        <v>859</v>
      </c>
      <c r="G144" s="2" t="s">
        <v>860</v>
      </c>
      <c r="H144" s="2" t="s">
        <v>863</v>
      </c>
      <c r="I144" s="2" t="s">
        <v>863</v>
      </c>
      <c r="L144" s="2">
        <v>140</v>
      </c>
      <c r="M144" s="2" t="s">
        <v>858</v>
      </c>
      <c r="N144" s="2" t="s">
        <v>859</v>
      </c>
      <c r="O144" s="2" t="s">
        <v>862</v>
      </c>
      <c r="P144" s="2" t="s">
        <v>863</v>
      </c>
    </row>
    <row r="145" spans="1:16" ht="12.75">
      <c r="A145" s="2" t="s">
        <v>1042</v>
      </c>
      <c r="B145" s="107">
        <v>10</v>
      </c>
      <c r="E145" s="2">
        <v>141</v>
      </c>
      <c r="F145" s="2" t="s">
        <v>859</v>
      </c>
      <c r="G145" s="2" t="s">
        <v>860</v>
      </c>
      <c r="H145" s="2" t="s">
        <v>863</v>
      </c>
      <c r="I145" s="2" t="s">
        <v>863</v>
      </c>
      <c r="L145" s="2">
        <v>141</v>
      </c>
      <c r="M145" s="2" t="s">
        <v>858</v>
      </c>
      <c r="N145" s="2" t="s">
        <v>859</v>
      </c>
      <c r="O145" s="2" t="s">
        <v>862</v>
      </c>
      <c r="P145" s="2" t="s">
        <v>863</v>
      </c>
    </row>
    <row r="146" spans="1:16" ht="12.75">
      <c r="A146" s="2" t="s">
        <v>1043</v>
      </c>
      <c r="B146" s="107">
        <v>10</v>
      </c>
      <c r="E146" s="2">
        <v>142</v>
      </c>
      <c r="F146" s="2" t="s">
        <v>859</v>
      </c>
      <c r="G146" s="2" t="s">
        <v>860</v>
      </c>
      <c r="H146" s="2" t="s">
        <v>863</v>
      </c>
      <c r="I146" s="2" t="s">
        <v>863</v>
      </c>
      <c r="L146" s="2">
        <v>142</v>
      </c>
      <c r="M146" s="2" t="s">
        <v>858</v>
      </c>
      <c r="N146" s="2" t="s">
        <v>859</v>
      </c>
      <c r="O146" s="2" t="s">
        <v>862</v>
      </c>
      <c r="P146" s="2" t="s">
        <v>863</v>
      </c>
    </row>
    <row r="147" spans="1:16" ht="12.75">
      <c r="A147" s="2" t="s">
        <v>1044</v>
      </c>
      <c r="B147" s="107">
        <v>10</v>
      </c>
      <c r="E147" s="2">
        <v>143</v>
      </c>
      <c r="F147" s="2" t="s">
        <v>859</v>
      </c>
      <c r="G147" s="2" t="s">
        <v>860</v>
      </c>
      <c r="H147" s="2" t="s">
        <v>863</v>
      </c>
      <c r="I147" s="2" t="s">
        <v>863</v>
      </c>
      <c r="L147" s="2">
        <v>143</v>
      </c>
      <c r="M147" s="2" t="s">
        <v>858</v>
      </c>
      <c r="N147" s="2" t="s">
        <v>859</v>
      </c>
      <c r="O147" s="2" t="s">
        <v>862</v>
      </c>
      <c r="P147" s="2" t="s">
        <v>863</v>
      </c>
    </row>
    <row r="148" spans="1:16" ht="12.75">
      <c r="A148" s="2" t="s">
        <v>1045</v>
      </c>
      <c r="B148" s="107">
        <v>11</v>
      </c>
      <c r="E148" s="2">
        <v>144</v>
      </c>
      <c r="F148" s="2" t="s">
        <v>859</v>
      </c>
      <c r="G148" s="2" t="s">
        <v>860</v>
      </c>
      <c r="H148" s="2" t="s">
        <v>863</v>
      </c>
      <c r="I148" s="2" t="s">
        <v>863</v>
      </c>
      <c r="L148" s="2">
        <v>144</v>
      </c>
      <c r="M148" s="2" t="s">
        <v>858</v>
      </c>
      <c r="N148" s="2" t="s">
        <v>859</v>
      </c>
      <c r="O148" s="2" t="s">
        <v>862</v>
      </c>
      <c r="P148" s="2" t="s">
        <v>863</v>
      </c>
    </row>
    <row r="149" spans="1:16" ht="12.75">
      <c r="A149" s="2" t="s">
        <v>1046</v>
      </c>
      <c r="B149" s="107">
        <v>11</v>
      </c>
      <c r="E149" s="2">
        <v>145</v>
      </c>
      <c r="F149" s="2" t="s">
        <v>859</v>
      </c>
      <c r="G149" s="2" t="s">
        <v>860</v>
      </c>
      <c r="H149" s="2" t="s">
        <v>863</v>
      </c>
      <c r="I149" s="2" t="s">
        <v>863</v>
      </c>
      <c r="L149" s="2">
        <v>145</v>
      </c>
      <c r="M149" s="2" t="s">
        <v>858</v>
      </c>
      <c r="N149" s="2" t="s">
        <v>858</v>
      </c>
      <c r="O149" s="2" t="s">
        <v>862</v>
      </c>
      <c r="P149" s="2" t="s">
        <v>863</v>
      </c>
    </row>
    <row r="150" spans="1:16" ht="12.75">
      <c r="A150" s="2" t="s">
        <v>1047</v>
      </c>
      <c r="B150" s="107">
        <v>11</v>
      </c>
      <c r="E150" s="2">
        <v>146</v>
      </c>
      <c r="F150" s="2" t="s">
        <v>859</v>
      </c>
      <c r="G150" s="2" t="s">
        <v>860</v>
      </c>
      <c r="H150" s="2" t="s">
        <v>863</v>
      </c>
      <c r="I150" s="2" t="s">
        <v>863</v>
      </c>
      <c r="L150" s="2">
        <v>146</v>
      </c>
      <c r="M150" s="2" t="s">
        <v>858</v>
      </c>
      <c r="N150" s="2" t="s">
        <v>858</v>
      </c>
      <c r="O150" s="2" t="s">
        <v>862</v>
      </c>
      <c r="P150" s="2" t="s">
        <v>863</v>
      </c>
    </row>
    <row r="151" spans="1:16" ht="12.75">
      <c r="A151" s="2" t="s">
        <v>1048</v>
      </c>
      <c r="B151" s="107">
        <v>11</v>
      </c>
      <c r="E151" s="2">
        <v>147</v>
      </c>
      <c r="F151" s="2" t="s">
        <v>859</v>
      </c>
      <c r="G151" s="2" t="s">
        <v>860</v>
      </c>
      <c r="H151" s="2" t="s">
        <v>863</v>
      </c>
      <c r="I151" s="2" t="s">
        <v>863</v>
      </c>
      <c r="L151" s="2">
        <v>147</v>
      </c>
      <c r="M151" s="2" t="s">
        <v>858</v>
      </c>
      <c r="N151" s="2" t="s">
        <v>858</v>
      </c>
      <c r="O151" s="2" t="s">
        <v>862</v>
      </c>
      <c r="P151" s="2" t="s">
        <v>863</v>
      </c>
    </row>
    <row r="152" spans="1:16" ht="12.75">
      <c r="A152" s="2" t="s">
        <v>1049</v>
      </c>
      <c r="B152" s="107">
        <v>11</v>
      </c>
      <c r="E152" s="2">
        <v>148</v>
      </c>
      <c r="F152" s="2" t="s">
        <v>859</v>
      </c>
      <c r="G152" s="2" t="s">
        <v>860</v>
      </c>
      <c r="H152" s="2" t="s">
        <v>863</v>
      </c>
      <c r="I152" s="2" t="s">
        <v>863</v>
      </c>
      <c r="L152" s="2">
        <v>148</v>
      </c>
      <c r="M152" s="2" t="s">
        <v>858</v>
      </c>
      <c r="N152" s="2" t="s">
        <v>858</v>
      </c>
      <c r="O152" s="2" t="s">
        <v>862</v>
      </c>
      <c r="P152" s="2" t="s">
        <v>863</v>
      </c>
    </row>
    <row r="153" spans="1:16" ht="12.75">
      <c r="A153" s="2" t="s">
        <v>1050</v>
      </c>
      <c r="B153" s="107">
        <v>12</v>
      </c>
      <c r="E153" s="2">
        <v>149</v>
      </c>
      <c r="F153" s="2" t="s">
        <v>859</v>
      </c>
      <c r="G153" s="2" t="s">
        <v>860</v>
      </c>
      <c r="H153" s="2" t="s">
        <v>863</v>
      </c>
      <c r="I153" s="2" t="s">
        <v>863</v>
      </c>
      <c r="L153" s="2">
        <v>149</v>
      </c>
      <c r="M153" s="2" t="s">
        <v>858</v>
      </c>
      <c r="N153" s="2" t="s">
        <v>858</v>
      </c>
      <c r="O153" s="2" t="s">
        <v>862</v>
      </c>
      <c r="P153" s="2" t="s">
        <v>863</v>
      </c>
    </row>
    <row r="154" spans="1:16" ht="12.75">
      <c r="A154" s="2" t="s">
        <v>1051</v>
      </c>
      <c r="B154" s="107">
        <v>12</v>
      </c>
      <c r="E154" s="2">
        <v>150</v>
      </c>
      <c r="F154" s="2" t="s">
        <v>859</v>
      </c>
      <c r="G154" s="2" t="s">
        <v>859</v>
      </c>
      <c r="H154" s="2" t="s">
        <v>862</v>
      </c>
      <c r="I154" s="2" t="s">
        <v>862</v>
      </c>
      <c r="L154" s="2">
        <v>150</v>
      </c>
      <c r="M154" s="2" t="s">
        <v>857</v>
      </c>
      <c r="N154" s="2" t="s">
        <v>858</v>
      </c>
      <c r="O154" s="2" t="s">
        <v>861</v>
      </c>
      <c r="P154" s="2" t="s">
        <v>862</v>
      </c>
    </row>
    <row r="155" spans="1:16" ht="12.75">
      <c r="A155" s="2" t="s">
        <v>1052</v>
      </c>
      <c r="B155" s="107">
        <v>12</v>
      </c>
      <c r="E155" s="2">
        <v>151</v>
      </c>
      <c r="F155" s="2" t="s">
        <v>859</v>
      </c>
      <c r="G155" s="2" t="s">
        <v>859</v>
      </c>
      <c r="H155" s="2" t="s">
        <v>862</v>
      </c>
      <c r="I155" s="2" t="s">
        <v>862</v>
      </c>
      <c r="L155" s="2">
        <v>151</v>
      </c>
      <c r="M155" s="2" t="s">
        <v>857</v>
      </c>
      <c r="N155" s="2" t="s">
        <v>858</v>
      </c>
      <c r="O155" s="2" t="s">
        <v>861</v>
      </c>
      <c r="P155" s="2" t="s">
        <v>862</v>
      </c>
    </row>
    <row r="156" spans="1:16" ht="12.75">
      <c r="A156" s="2" t="s">
        <v>1053</v>
      </c>
      <c r="B156" s="107">
        <v>12</v>
      </c>
      <c r="E156" s="2">
        <v>152</v>
      </c>
      <c r="F156" s="2" t="s">
        <v>859</v>
      </c>
      <c r="G156" s="2" t="s">
        <v>859</v>
      </c>
      <c r="H156" s="2" t="s">
        <v>862</v>
      </c>
      <c r="I156" s="2" t="s">
        <v>862</v>
      </c>
      <c r="L156" s="2">
        <v>152</v>
      </c>
      <c r="M156" s="2" t="s">
        <v>857</v>
      </c>
      <c r="N156" s="2" t="s">
        <v>858</v>
      </c>
      <c r="O156" s="2" t="s">
        <v>861</v>
      </c>
      <c r="P156" s="2" t="s">
        <v>862</v>
      </c>
    </row>
    <row r="157" spans="1:16" ht="12.75">
      <c r="A157" s="2" t="s">
        <v>1054</v>
      </c>
      <c r="B157" s="107">
        <v>12</v>
      </c>
      <c r="E157" s="2">
        <v>153</v>
      </c>
      <c r="F157" s="2" t="s">
        <v>859</v>
      </c>
      <c r="G157" s="2" t="s">
        <v>859</v>
      </c>
      <c r="H157" s="2" t="s">
        <v>862</v>
      </c>
      <c r="I157" s="2" t="s">
        <v>862</v>
      </c>
      <c r="L157" s="2">
        <v>153</v>
      </c>
      <c r="M157" s="2" t="s">
        <v>857</v>
      </c>
      <c r="N157" s="2" t="s">
        <v>858</v>
      </c>
      <c r="O157" s="2" t="s">
        <v>861</v>
      </c>
      <c r="P157" s="2" t="s">
        <v>862</v>
      </c>
    </row>
    <row r="158" spans="1:16" ht="12.75">
      <c r="A158" s="2" t="s">
        <v>1055</v>
      </c>
      <c r="B158" s="107">
        <v>13</v>
      </c>
      <c r="E158" s="2">
        <v>154</v>
      </c>
      <c r="F158" s="2" t="s">
        <v>859</v>
      </c>
      <c r="G158" s="2" t="s">
        <v>859</v>
      </c>
      <c r="H158" s="2" t="s">
        <v>862</v>
      </c>
      <c r="I158" s="2" t="s">
        <v>862</v>
      </c>
      <c r="L158" s="2">
        <v>154</v>
      </c>
      <c r="M158" s="2" t="s">
        <v>857</v>
      </c>
      <c r="N158" s="2" t="s">
        <v>858</v>
      </c>
      <c r="O158" s="2" t="s">
        <v>861</v>
      </c>
      <c r="P158" s="2" t="s">
        <v>862</v>
      </c>
    </row>
    <row r="159" spans="1:16" ht="12.75">
      <c r="A159" s="2" t="s">
        <v>1056</v>
      </c>
      <c r="B159" s="107">
        <v>13</v>
      </c>
      <c r="E159" s="2">
        <v>155</v>
      </c>
      <c r="F159" s="2" t="s">
        <v>859</v>
      </c>
      <c r="G159" s="2" t="s">
        <v>859</v>
      </c>
      <c r="H159" s="2" t="s">
        <v>862</v>
      </c>
      <c r="I159" s="2" t="s">
        <v>862</v>
      </c>
      <c r="L159" s="2">
        <v>155</v>
      </c>
      <c r="M159" s="2" t="s">
        <v>857</v>
      </c>
      <c r="N159" s="2" t="s">
        <v>858</v>
      </c>
      <c r="O159" s="2" t="s">
        <v>861</v>
      </c>
      <c r="P159" s="2" t="s">
        <v>862</v>
      </c>
    </row>
    <row r="160" spans="1:16" ht="12.75">
      <c r="A160" s="2" t="s">
        <v>1057</v>
      </c>
      <c r="B160" s="107">
        <v>13</v>
      </c>
      <c r="E160" s="2">
        <v>156</v>
      </c>
      <c r="F160" s="2" t="s">
        <v>859</v>
      </c>
      <c r="G160" s="2" t="s">
        <v>859</v>
      </c>
      <c r="H160" s="2" t="s">
        <v>862</v>
      </c>
      <c r="I160" s="2" t="s">
        <v>862</v>
      </c>
      <c r="L160" s="2">
        <v>156</v>
      </c>
      <c r="M160" s="2" t="s">
        <v>857</v>
      </c>
      <c r="N160" s="2" t="s">
        <v>858</v>
      </c>
      <c r="O160" s="2" t="s">
        <v>861</v>
      </c>
      <c r="P160" s="2" t="s">
        <v>862</v>
      </c>
    </row>
    <row r="161" spans="1:16" ht="12.75">
      <c r="A161" s="2" t="s">
        <v>1058</v>
      </c>
      <c r="B161" s="107">
        <v>13</v>
      </c>
      <c r="E161" s="2">
        <v>157</v>
      </c>
      <c r="F161" s="2" t="s">
        <v>859</v>
      </c>
      <c r="G161" s="2" t="s">
        <v>859</v>
      </c>
      <c r="H161" s="2" t="s">
        <v>862</v>
      </c>
      <c r="I161" s="2" t="s">
        <v>862</v>
      </c>
      <c r="L161" s="2">
        <v>157</v>
      </c>
      <c r="M161" s="2" t="s">
        <v>857</v>
      </c>
      <c r="N161" s="2" t="s">
        <v>858</v>
      </c>
      <c r="O161" s="2" t="s">
        <v>861</v>
      </c>
      <c r="P161" s="2" t="s">
        <v>862</v>
      </c>
    </row>
    <row r="162" spans="1:16" ht="12.75">
      <c r="A162" s="2" t="s">
        <v>1059</v>
      </c>
      <c r="B162" s="107">
        <v>13</v>
      </c>
      <c r="E162" s="2">
        <v>158</v>
      </c>
      <c r="F162" s="2" t="s">
        <v>859</v>
      </c>
      <c r="G162" s="2" t="s">
        <v>859</v>
      </c>
      <c r="H162" s="2" t="s">
        <v>862</v>
      </c>
      <c r="I162" s="2" t="s">
        <v>862</v>
      </c>
      <c r="L162" s="2">
        <v>158</v>
      </c>
      <c r="M162" s="2" t="s">
        <v>857</v>
      </c>
      <c r="N162" s="2" t="s">
        <v>858</v>
      </c>
      <c r="O162" s="2" t="s">
        <v>861</v>
      </c>
      <c r="P162" s="2" t="s">
        <v>862</v>
      </c>
    </row>
    <row r="163" spans="1:16" ht="12.75">
      <c r="A163" s="2" t="s">
        <v>1060</v>
      </c>
      <c r="B163" s="107">
        <v>14</v>
      </c>
      <c r="E163" s="2">
        <v>159</v>
      </c>
      <c r="F163" s="2" t="s">
        <v>859</v>
      </c>
      <c r="G163" s="2" t="s">
        <v>859</v>
      </c>
      <c r="H163" s="2" t="s">
        <v>862</v>
      </c>
      <c r="I163" s="2" t="s">
        <v>862</v>
      </c>
      <c r="L163" s="2">
        <v>159</v>
      </c>
      <c r="M163" s="2" t="s">
        <v>857</v>
      </c>
      <c r="N163" s="2" t="s">
        <v>858</v>
      </c>
      <c r="O163" s="2" t="s">
        <v>861</v>
      </c>
      <c r="P163" s="2" t="s">
        <v>862</v>
      </c>
    </row>
    <row r="164" spans="1:16" ht="12.75">
      <c r="A164" s="2" t="s">
        <v>1061</v>
      </c>
      <c r="B164" s="107">
        <v>14</v>
      </c>
      <c r="E164" s="2">
        <v>160</v>
      </c>
      <c r="F164" s="2" t="s">
        <v>858</v>
      </c>
      <c r="G164" s="2" t="s">
        <v>859</v>
      </c>
      <c r="H164" s="2" t="s">
        <v>862</v>
      </c>
      <c r="I164" s="2" t="s">
        <v>862</v>
      </c>
      <c r="L164" s="2">
        <v>160</v>
      </c>
      <c r="M164" s="2" t="s">
        <v>856</v>
      </c>
      <c r="N164" s="2" t="s">
        <v>857</v>
      </c>
      <c r="O164" s="2" t="s">
        <v>861</v>
      </c>
      <c r="P164" s="2" t="s">
        <v>862</v>
      </c>
    </row>
    <row r="165" spans="1:16" ht="12.75">
      <c r="A165" s="2" t="s">
        <v>1062</v>
      </c>
      <c r="B165" s="107">
        <v>14</v>
      </c>
      <c r="E165" s="2">
        <v>161</v>
      </c>
      <c r="F165" s="2" t="s">
        <v>858</v>
      </c>
      <c r="G165" s="2" t="s">
        <v>859</v>
      </c>
      <c r="H165" s="2" t="s">
        <v>862</v>
      </c>
      <c r="I165" s="2" t="s">
        <v>862</v>
      </c>
      <c r="L165" s="2">
        <v>161</v>
      </c>
      <c r="M165" s="2" t="s">
        <v>856</v>
      </c>
      <c r="N165" s="2" t="s">
        <v>857</v>
      </c>
      <c r="O165" s="2" t="s">
        <v>861</v>
      </c>
      <c r="P165" s="2" t="s">
        <v>862</v>
      </c>
    </row>
    <row r="166" spans="1:16" ht="12.75">
      <c r="A166" s="2" t="s">
        <v>1063</v>
      </c>
      <c r="B166" s="107">
        <v>14</v>
      </c>
      <c r="E166" s="2">
        <v>162</v>
      </c>
      <c r="F166" s="2" t="s">
        <v>858</v>
      </c>
      <c r="G166" s="2" t="s">
        <v>859</v>
      </c>
      <c r="H166" s="2" t="s">
        <v>862</v>
      </c>
      <c r="I166" s="2" t="s">
        <v>862</v>
      </c>
      <c r="L166" s="2">
        <v>162</v>
      </c>
      <c r="M166" s="2" t="s">
        <v>856</v>
      </c>
      <c r="N166" s="2" t="s">
        <v>857</v>
      </c>
      <c r="O166" s="2" t="s">
        <v>861</v>
      </c>
      <c r="P166" s="2" t="s">
        <v>862</v>
      </c>
    </row>
    <row r="167" spans="1:16" ht="12.75">
      <c r="A167" s="2" t="s">
        <v>1064</v>
      </c>
      <c r="B167" s="107">
        <v>14</v>
      </c>
      <c r="E167" s="2">
        <v>163</v>
      </c>
      <c r="F167" s="2" t="s">
        <v>858</v>
      </c>
      <c r="G167" s="2" t="s">
        <v>859</v>
      </c>
      <c r="H167" s="2" t="s">
        <v>862</v>
      </c>
      <c r="I167" s="2" t="s">
        <v>862</v>
      </c>
      <c r="L167" s="2">
        <v>163</v>
      </c>
      <c r="M167" s="2" t="s">
        <v>856</v>
      </c>
      <c r="N167" s="2" t="s">
        <v>857</v>
      </c>
      <c r="O167" s="2" t="s">
        <v>861</v>
      </c>
      <c r="P167" s="2" t="s">
        <v>862</v>
      </c>
    </row>
    <row r="168" spans="1:16" ht="12.75">
      <c r="A168" s="2" t="s">
        <v>1065</v>
      </c>
      <c r="B168" s="107">
        <v>15</v>
      </c>
      <c r="E168" s="2">
        <v>164</v>
      </c>
      <c r="F168" s="2" t="s">
        <v>858</v>
      </c>
      <c r="G168" s="2" t="s">
        <v>859</v>
      </c>
      <c r="H168" s="2" t="s">
        <v>862</v>
      </c>
      <c r="I168" s="2" t="s">
        <v>862</v>
      </c>
      <c r="L168" s="2">
        <v>164</v>
      </c>
      <c r="M168" s="2" t="s">
        <v>856</v>
      </c>
      <c r="N168" s="2" t="s">
        <v>857</v>
      </c>
      <c r="O168" s="2" t="s">
        <v>861</v>
      </c>
      <c r="P168" s="2" t="s">
        <v>862</v>
      </c>
    </row>
    <row r="169" spans="1:16" ht="12.75">
      <c r="A169" s="2" t="s">
        <v>1066</v>
      </c>
      <c r="B169" s="107">
        <v>15</v>
      </c>
      <c r="E169" s="2">
        <v>165</v>
      </c>
      <c r="F169" s="2" t="s">
        <v>858</v>
      </c>
      <c r="G169" s="2" t="s">
        <v>859</v>
      </c>
      <c r="H169" s="2" t="s">
        <v>862</v>
      </c>
      <c r="I169" s="2" t="s">
        <v>862</v>
      </c>
      <c r="L169" s="2">
        <v>165</v>
      </c>
      <c r="M169" s="2" t="s">
        <v>856</v>
      </c>
      <c r="N169" s="2" t="s">
        <v>857</v>
      </c>
      <c r="O169" s="2" t="s">
        <v>861</v>
      </c>
      <c r="P169" s="2" t="s">
        <v>862</v>
      </c>
    </row>
    <row r="170" spans="1:16" ht="12.75">
      <c r="A170" s="2" t="s">
        <v>1067</v>
      </c>
      <c r="B170" s="107">
        <v>15</v>
      </c>
      <c r="E170" s="2">
        <v>166</v>
      </c>
      <c r="F170" s="2" t="s">
        <v>858</v>
      </c>
      <c r="G170" s="2" t="s">
        <v>859</v>
      </c>
      <c r="H170" s="2" t="s">
        <v>862</v>
      </c>
      <c r="I170" s="2" t="s">
        <v>862</v>
      </c>
      <c r="L170" s="2">
        <v>166</v>
      </c>
      <c r="M170" s="2" t="s">
        <v>856</v>
      </c>
      <c r="N170" s="2" t="s">
        <v>857</v>
      </c>
      <c r="O170" s="2" t="s">
        <v>861</v>
      </c>
      <c r="P170" s="2" t="s">
        <v>862</v>
      </c>
    </row>
    <row r="171" spans="1:16" ht="12.75">
      <c r="A171" s="2" t="s">
        <v>1068</v>
      </c>
      <c r="B171" s="107">
        <v>15</v>
      </c>
      <c r="E171" s="2">
        <v>167</v>
      </c>
      <c r="F171" s="2" t="s">
        <v>858</v>
      </c>
      <c r="G171" s="2" t="s">
        <v>859</v>
      </c>
      <c r="H171" s="2" t="s">
        <v>862</v>
      </c>
      <c r="I171" s="2" t="s">
        <v>862</v>
      </c>
      <c r="L171" s="2">
        <v>167</v>
      </c>
      <c r="M171" s="2" t="s">
        <v>856</v>
      </c>
      <c r="N171" s="2" t="s">
        <v>857</v>
      </c>
      <c r="O171" s="2" t="s">
        <v>861</v>
      </c>
      <c r="P171" s="2" t="s">
        <v>862</v>
      </c>
    </row>
    <row r="172" spans="1:16" ht="12.75">
      <c r="A172" s="2" t="s">
        <v>1069</v>
      </c>
      <c r="B172" s="107">
        <v>15</v>
      </c>
      <c r="E172" s="2">
        <v>168</v>
      </c>
      <c r="F172" s="2" t="s">
        <v>858</v>
      </c>
      <c r="G172" s="2" t="s">
        <v>859</v>
      </c>
      <c r="H172" s="2" t="s">
        <v>862</v>
      </c>
      <c r="I172" s="2" t="s">
        <v>862</v>
      </c>
      <c r="L172" s="2">
        <v>168</v>
      </c>
      <c r="M172" s="2" t="s">
        <v>856</v>
      </c>
      <c r="N172" s="2" t="s">
        <v>857</v>
      </c>
      <c r="O172" s="2" t="s">
        <v>861</v>
      </c>
      <c r="P172" s="2" t="s">
        <v>862</v>
      </c>
    </row>
    <row r="173" spans="1:16" ht="12.75">
      <c r="A173" s="2" t="s">
        <v>1070</v>
      </c>
      <c r="B173" s="107">
        <v>16</v>
      </c>
      <c r="E173" s="2">
        <v>169</v>
      </c>
      <c r="F173" s="2" t="s">
        <v>858</v>
      </c>
      <c r="G173" s="2" t="s">
        <v>859</v>
      </c>
      <c r="H173" s="2" t="s">
        <v>862</v>
      </c>
      <c r="I173" s="2" t="s">
        <v>862</v>
      </c>
      <c r="L173" s="2">
        <v>169</v>
      </c>
      <c r="M173" s="2" t="s">
        <v>856</v>
      </c>
      <c r="N173" s="2" t="s">
        <v>857</v>
      </c>
      <c r="O173" s="2" t="s">
        <v>861</v>
      </c>
      <c r="P173" s="2" t="s">
        <v>862</v>
      </c>
    </row>
    <row r="174" spans="1:16" ht="12.75">
      <c r="A174" s="2" t="s">
        <v>1071</v>
      </c>
      <c r="B174" s="107">
        <v>16</v>
      </c>
      <c r="E174" s="2">
        <v>170</v>
      </c>
      <c r="F174" s="2" t="s">
        <v>858</v>
      </c>
      <c r="G174" s="2" t="s">
        <v>858</v>
      </c>
      <c r="H174" s="2" t="s">
        <v>862</v>
      </c>
      <c r="I174" s="2" t="s">
        <v>862</v>
      </c>
      <c r="L174" s="2">
        <v>170</v>
      </c>
      <c r="M174" s="2" t="s">
        <v>871</v>
      </c>
      <c r="N174" s="2" t="s">
        <v>856</v>
      </c>
      <c r="O174" s="2" t="s">
        <v>861</v>
      </c>
      <c r="P174" s="2" t="s">
        <v>862</v>
      </c>
    </row>
    <row r="175" spans="1:16" ht="12.75">
      <c r="A175" s="2" t="s">
        <v>1072</v>
      </c>
      <c r="B175" s="107">
        <v>16</v>
      </c>
      <c r="E175" s="2">
        <v>171</v>
      </c>
      <c r="F175" s="2" t="s">
        <v>858</v>
      </c>
      <c r="G175" s="2" t="s">
        <v>858</v>
      </c>
      <c r="H175" s="2" t="s">
        <v>862</v>
      </c>
      <c r="I175" s="2" t="s">
        <v>862</v>
      </c>
      <c r="L175" s="2">
        <v>171</v>
      </c>
      <c r="M175" s="2" t="s">
        <v>871</v>
      </c>
      <c r="N175" s="2" t="s">
        <v>856</v>
      </c>
      <c r="O175" s="2" t="s">
        <v>861</v>
      </c>
      <c r="P175" s="2" t="s">
        <v>862</v>
      </c>
    </row>
    <row r="176" spans="1:16" ht="12.75">
      <c r="A176" s="2" t="s">
        <v>1073</v>
      </c>
      <c r="B176" s="107">
        <v>16</v>
      </c>
      <c r="E176" s="2">
        <v>172</v>
      </c>
      <c r="F176" s="2" t="s">
        <v>858</v>
      </c>
      <c r="G176" s="2" t="s">
        <v>858</v>
      </c>
      <c r="H176" s="2" t="s">
        <v>862</v>
      </c>
      <c r="I176" s="2" t="s">
        <v>862</v>
      </c>
      <c r="L176" s="2">
        <v>172</v>
      </c>
      <c r="M176" s="2" t="s">
        <v>871</v>
      </c>
      <c r="N176" s="2" t="s">
        <v>856</v>
      </c>
      <c r="O176" s="2" t="s">
        <v>861</v>
      </c>
      <c r="P176" s="2" t="s">
        <v>862</v>
      </c>
    </row>
    <row r="177" spans="1:16" ht="12.75">
      <c r="A177" s="2" t="s">
        <v>1074</v>
      </c>
      <c r="B177" s="107">
        <v>16</v>
      </c>
      <c r="E177" s="2">
        <v>173</v>
      </c>
      <c r="F177" s="2" t="s">
        <v>858</v>
      </c>
      <c r="G177" s="2" t="s">
        <v>858</v>
      </c>
      <c r="H177" s="2" t="s">
        <v>862</v>
      </c>
      <c r="I177" s="2" t="s">
        <v>862</v>
      </c>
      <c r="L177" s="2">
        <v>173</v>
      </c>
      <c r="M177" s="2" t="s">
        <v>871</v>
      </c>
      <c r="N177" s="2" t="s">
        <v>856</v>
      </c>
      <c r="O177" s="2" t="s">
        <v>861</v>
      </c>
      <c r="P177" s="2" t="s">
        <v>862</v>
      </c>
    </row>
    <row r="178" spans="1:16" ht="12.75">
      <c r="A178" s="2" t="s">
        <v>1075</v>
      </c>
      <c r="B178" s="107">
        <v>17</v>
      </c>
      <c r="E178" s="2">
        <v>174</v>
      </c>
      <c r="F178" s="2" t="s">
        <v>858</v>
      </c>
      <c r="G178" s="2" t="s">
        <v>858</v>
      </c>
      <c r="H178" s="2" t="s">
        <v>862</v>
      </c>
      <c r="I178" s="2" t="s">
        <v>862</v>
      </c>
      <c r="L178" s="2">
        <v>174</v>
      </c>
      <c r="M178" s="2" t="s">
        <v>871</v>
      </c>
      <c r="N178" s="2" t="s">
        <v>856</v>
      </c>
      <c r="O178" s="2" t="s">
        <v>861</v>
      </c>
      <c r="P178" s="2" t="s">
        <v>862</v>
      </c>
    </row>
    <row r="179" spans="1:16" ht="12.75">
      <c r="A179" s="2" t="s">
        <v>1076</v>
      </c>
      <c r="B179" s="107">
        <v>17</v>
      </c>
      <c r="E179" s="2">
        <v>175</v>
      </c>
      <c r="F179" s="2" t="s">
        <v>858</v>
      </c>
      <c r="G179" s="2" t="s">
        <v>858</v>
      </c>
      <c r="H179" s="2" t="s">
        <v>862</v>
      </c>
      <c r="I179" s="2" t="s">
        <v>862</v>
      </c>
      <c r="L179" s="2">
        <v>175</v>
      </c>
      <c r="M179" s="2" t="s">
        <v>871</v>
      </c>
      <c r="N179" s="2" t="s">
        <v>856</v>
      </c>
      <c r="O179" s="2" t="s">
        <v>861</v>
      </c>
      <c r="P179" s="2" t="s">
        <v>862</v>
      </c>
    </row>
    <row r="180" spans="1:16" ht="12.75">
      <c r="A180" s="2" t="s">
        <v>1077</v>
      </c>
      <c r="B180" s="107">
        <v>17</v>
      </c>
      <c r="E180" s="2">
        <v>176</v>
      </c>
      <c r="F180" s="2" t="s">
        <v>858</v>
      </c>
      <c r="G180" s="2" t="s">
        <v>858</v>
      </c>
      <c r="H180" s="2" t="s">
        <v>862</v>
      </c>
      <c r="I180" s="2" t="s">
        <v>862</v>
      </c>
      <c r="L180" s="2">
        <v>176</v>
      </c>
      <c r="M180" s="2" t="s">
        <v>871</v>
      </c>
      <c r="N180" s="2" t="s">
        <v>856</v>
      </c>
      <c r="O180" s="2" t="s">
        <v>861</v>
      </c>
      <c r="P180" s="2" t="s">
        <v>862</v>
      </c>
    </row>
    <row r="181" spans="1:16" ht="12.75">
      <c r="A181" s="2" t="s">
        <v>1078</v>
      </c>
      <c r="B181" s="107">
        <v>17</v>
      </c>
      <c r="E181" s="2">
        <v>177</v>
      </c>
      <c r="F181" s="2" t="s">
        <v>858</v>
      </c>
      <c r="G181" s="2" t="s">
        <v>858</v>
      </c>
      <c r="H181" s="2" t="s">
        <v>862</v>
      </c>
      <c r="I181" s="2" t="s">
        <v>862</v>
      </c>
      <c r="L181" s="2">
        <v>177</v>
      </c>
      <c r="M181" s="2" t="s">
        <v>871</v>
      </c>
      <c r="N181" s="2" t="s">
        <v>856</v>
      </c>
      <c r="O181" s="2" t="s">
        <v>861</v>
      </c>
      <c r="P181" s="2" t="s">
        <v>862</v>
      </c>
    </row>
    <row r="182" spans="1:16" ht="12.75">
      <c r="A182" s="2" t="s">
        <v>1079</v>
      </c>
      <c r="B182" s="107">
        <v>17</v>
      </c>
      <c r="E182" s="2">
        <v>178</v>
      </c>
      <c r="F182" s="2" t="s">
        <v>858</v>
      </c>
      <c r="G182" s="2" t="s">
        <v>858</v>
      </c>
      <c r="H182" s="2" t="s">
        <v>862</v>
      </c>
      <c r="I182" s="2" t="s">
        <v>862</v>
      </c>
      <c r="L182" s="2">
        <v>178</v>
      </c>
      <c r="M182" s="2" t="s">
        <v>871</v>
      </c>
      <c r="N182" s="2" t="s">
        <v>856</v>
      </c>
      <c r="O182" s="2" t="s">
        <v>861</v>
      </c>
      <c r="P182" s="2" t="s">
        <v>862</v>
      </c>
    </row>
    <row r="183" spans="1:16" ht="12.75">
      <c r="A183" s="2" t="s">
        <v>1080</v>
      </c>
      <c r="B183" s="107">
        <v>18</v>
      </c>
      <c r="E183" s="2">
        <v>179</v>
      </c>
      <c r="F183" s="2" t="s">
        <v>858</v>
      </c>
      <c r="G183" s="2" t="s">
        <v>858</v>
      </c>
      <c r="H183" s="2" t="s">
        <v>862</v>
      </c>
      <c r="I183" s="2" t="s">
        <v>862</v>
      </c>
      <c r="L183" s="2">
        <v>179</v>
      </c>
      <c r="M183" s="2" t="s">
        <v>871</v>
      </c>
      <c r="N183" s="2" t="s">
        <v>856</v>
      </c>
      <c r="O183" s="2" t="s">
        <v>861</v>
      </c>
      <c r="P183" s="2" t="s">
        <v>862</v>
      </c>
    </row>
    <row r="184" spans="1:16" ht="12.75">
      <c r="A184" s="2" t="s">
        <v>1081</v>
      </c>
      <c r="B184" s="107">
        <v>18</v>
      </c>
      <c r="E184" s="2">
        <v>180</v>
      </c>
      <c r="F184" s="2" t="s">
        <v>857</v>
      </c>
      <c r="G184" s="2" t="s">
        <v>858</v>
      </c>
      <c r="H184" s="2" t="s">
        <v>861</v>
      </c>
      <c r="I184" s="2" t="s">
        <v>862</v>
      </c>
      <c r="L184" s="2">
        <v>180</v>
      </c>
      <c r="M184" s="2" t="s">
        <v>871</v>
      </c>
      <c r="N184" s="2" t="s">
        <v>871</v>
      </c>
      <c r="O184" s="2" t="s">
        <v>860</v>
      </c>
      <c r="P184" s="2" t="s">
        <v>861</v>
      </c>
    </row>
    <row r="185" spans="1:16" ht="12.75">
      <c r="A185" s="2" t="s">
        <v>1082</v>
      </c>
      <c r="B185" s="107">
        <v>18</v>
      </c>
      <c r="E185" s="2">
        <v>181</v>
      </c>
      <c r="F185" s="2" t="s">
        <v>857</v>
      </c>
      <c r="G185" s="2" t="s">
        <v>858</v>
      </c>
      <c r="H185" s="2" t="s">
        <v>861</v>
      </c>
      <c r="I185" s="2" t="s">
        <v>862</v>
      </c>
      <c r="L185" s="2">
        <v>181</v>
      </c>
      <c r="M185" s="2" t="s">
        <v>871</v>
      </c>
      <c r="N185" s="2" t="s">
        <v>871</v>
      </c>
      <c r="O185" s="2" t="s">
        <v>860</v>
      </c>
      <c r="P185" s="2" t="s">
        <v>861</v>
      </c>
    </row>
    <row r="186" spans="1:16" ht="12.75">
      <c r="A186" s="2" t="s">
        <v>1083</v>
      </c>
      <c r="B186" s="107">
        <v>18</v>
      </c>
      <c r="E186" s="2">
        <v>182</v>
      </c>
      <c r="F186" s="2" t="s">
        <v>857</v>
      </c>
      <c r="G186" s="2" t="s">
        <v>858</v>
      </c>
      <c r="H186" s="2" t="s">
        <v>861</v>
      </c>
      <c r="I186" s="2" t="s">
        <v>862</v>
      </c>
      <c r="L186" s="2">
        <v>182</v>
      </c>
      <c r="M186" s="2" t="s">
        <v>871</v>
      </c>
      <c r="N186" s="2" t="s">
        <v>871</v>
      </c>
      <c r="O186" s="2" t="s">
        <v>860</v>
      </c>
      <c r="P186" s="2" t="s">
        <v>861</v>
      </c>
    </row>
    <row r="187" spans="1:16" ht="12.75">
      <c r="A187" s="2" t="s">
        <v>1084</v>
      </c>
      <c r="B187" s="107">
        <v>18</v>
      </c>
      <c r="E187" s="2">
        <v>183</v>
      </c>
      <c r="F187" s="2" t="s">
        <v>857</v>
      </c>
      <c r="G187" s="2" t="s">
        <v>858</v>
      </c>
      <c r="H187" s="2" t="s">
        <v>861</v>
      </c>
      <c r="I187" s="2" t="s">
        <v>862</v>
      </c>
      <c r="L187" s="2">
        <v>183</v>
      </c>
      <c r="M187" s="2" t="s">
        <v>871</v>
      </c>
      <c r="N187" s="2" t="s">
        <v>871</v>
      </c>
      <c r="O187" s="2" t="s">
        <v>860</v>
      </c>
      <c r="P187" s="2" t="s">
        <v>861</v>
      </c>
    </row>
    <row r="188" spans="1:16" ht="12.75">
      <c r="A188" s="2" t="s">
        <v>1085</v>
      </c>
      <c r="B188" s="107">
        <v>19</v>
      </c>
      <c r="E188" s="2">
        <v>184</v>
      </c>
      <c r="F188" s="2" t="s">
        <v>857</v>
      </c>
      <c r="G188" s="2" t="s">
        <v>858</v>
      </c>
      <c r="H188" s="2" t="s">
        <v>861</v>
      </c>
      <c r="I188" s="2" t="s">
        <v>862</v>
      </c>
      <c r="L188" s="2">
        <v>184</v>
      </c>
      <c r="M188" s="2" t="s">
        <v>871</v>
      </c>
      <c r="N188" s="2" t="s">
        <v>871</v>
      </c>
      <c r="O188" s="2" t="s">
        <v>860</v>
      </c>
      <c r="P188" s="2" t="s">
        <v>861</v>
      </c>
    </row>
    <row r="189" spans="1:16" ht="12.75">
      <c r="A189" s="2" t="s">
        <v>1086</v>
      </c>
      <c r="B189" s="107">
        <v>19</v>
      </c>
      <c r="E189" s="2">
        <v>185</v>
      </c>
      <c r="F189" s="2" t="s">
        <v>857</v>
      </c>
      <c r="G189" s="2" t="s">
        <v>858</v>
      </c>
      <c r="H189" s="2" t="s">
        <v>861</v>
      </c>
      <c r="I189" s="2" t="s">
        <v>862</v>
      </c>
      <c r="L189" s="2">
        <v>185</v>
      </c>
      <c r="M189" s="2" t="s">
        <v>871</v>
      </c>
      <c r="N189" s="2" t="s">
        <v>871</v>
      </c>
      <c r="O189" s="2" t="s">
        <v>860</v>
      </c>
      <c r="P189" s="2" t="s">
        <v>861</v>
      </c>
    </row>
    <row r="190" spans="1:16" ht="12.75">
      <c r="A190" s="2" t="s">
        <v>1087</v>
      </c>
      <c r="B190" s="107">
        <v>19</v>
      </c>
      <c r="E190" s="2">
        <v>186</v>
      </c>
      <c r="F190" s="2" t="s">
        <v>857</v>
      </c>
      <c r="G190" s="2" t="s">
        <v>858</v>
      </c>
      <c r="H190" s="2" t="s">
        <v>861</v>
      </c>
      <c r="I190" s="2" t="s">
        <v>862</v>
      </c>
      <c r="L190" s="2">
        <v>186</v>
      </c>
      <c r="M190" s="2" t="s">
        <v>871</v>
      </c>
      <c r="N190" s="2" t="s">
        <v>871</v>
      </c>
      <c r="O190" s="2" t="s">
        <v>860</v>
      </c>
      <c r="P190" s="2" t="s">
        <v>861</v>
      </c>
    </row>
    <row r="191" spans="1:16" ht="12.75">
      <c r="A191" s="2" t="s">
        <v>1088</v>
      </c>
      <c r="B191" s="107">
        <v>19</v>
      </c>
      <c r="E191" s="2">
        <v>187</v>
      </c>
      <c r="F191" s="2" t="s">
        <v>857</v>
      </c>
      <c r="G191" s="2" t="s">
        <v>858</v>
      </c>
      <c r="H191" s="2" t="s">
        <v>861</v>
      </c>
      <c r="I191" s="2" t="s">
        <v>862</v>
      </c>
      <c r="L191" s="2">
        <v>187</v>
      </c>
      <c r="M191" s="2" t="s">
        <v>871</v>
      </c>
      <c r="N191" s="2" t="s">
        <v>871</v>
      </c>
      <c r="O191" s="2" t="s">
        <v>860</v>
      </c>
      <c r="P191" s="2" t="s">
        <v>861</v>
      </c>
    </row>
    <row r="192" spans="1:16" ht="12.75">
      <c r="A192" s="2" t="s">
        <v>1089</v>
      </c>
      <c r="B192" s="107">
        <v>19</v>
      </c>
      <c r="E192" s="2">
        <v>188</v>
      </c>
      <c r="F192" s="2" t="s">
        <v>857</v>
      </c>
      <c r="G192" s="2" t="s">
        <v>858</v>
      </c>
      <c r="H192" s="2" t="s">
        <v>861</v>
      </c>
      <c r="I192" s="2" t="s">
        <v>862</v>
      </c>
      <c r="L192" s="2">
        <v>188</v>
      </c>
      <c r="M192" s="2" t="s">
        <v>871</v>
      </c>
      <c r="N192" s="2" t="s">
        <v>871</v>
      </c>
      <c r="O192" s="2" t="s">
        <v>860</v>
      </c>
      <c r="P192" s="2" t="s">
        <v>861</v>
      </c>
    </row>
    <row r="193" spans="1:16" ht="12.75">
      <c r="A193" s="2" t="s">
        <v>1090</v>
      </c>
      <c r="B193" s="107">
        <v>20</v>
      </c>
      <c r="E193" s="2">
        <v>189</v>
      </c>
      <c r="F193" s="2" t="s">
        <v>857</v>
      </c>
      <c r="G193" s="2" t="s">
        <v>858</v>
      </c>
      <c r="H193" s="2" t="s">
        <v>861</v>
      </c>
      <c r="I193" s="2" t="s">
        <v>862</v>
      </c>
      <c r="L193" s="2">
        <v>189</v>
      </c>
      <c r="M193" s="2" t="s">
        <v>871</v>
      </c>
      <c r="N193" s="2" t="s">
        <v>871</v>
      </c>
      <c r="O193" s="2" t="s">
        <v>860</v>
      </c>
      <c r="P193" s="2" t="s">
        <v>861</v>
      </c>
    </row>
    <row r="194" spans="1:16" ht="12.75">
      <c r="A194" s="2" t="s">
        <v>1091</v>
      </c>
      <c r="B194" s="107">
        <v>20</v>
      </c>
      <c r="E194" s="2">
        <v>190</v>
      </c>
      <c r="F194" s="2" t="s">
        <v>857</v>
      </c>
      <c r="G194" s="2" t="s">
        <v>857</v>
      </c>
      <c r="H194" s="2" t="s">
        <v>861</v>
      </c>
      <c r="I194" s="2" t="s">
        <v>861</v>
      </c>
      <c r="L194" s="2">
        <v>190</v>
      </c>
      <c r="M194" s="2" t="s">
        <v>871</v>
      </c>
      <c r="N194" s="2" t="s">
        <v>871</v>
      </c>
      <c r="O194" s="2" t="s">
        <v>860</v>
      </c>
      <c r="P194" s="2" t="s">
        <v>861</v>
      </c>
    </row>
    <row r="195" spans="1:16" ht="12.75">
      <c r="A195" s="2" t="s">
        <v>1092</v>
      </c>
      <c r="B195" s="107">
        <v>21</v>
      </c>
      <c r="E195" s="2">
        <v>191</v>
      </c>
      <c r="F195" s="2" t="s">
        <v>857</v>
      </c>
      <c r="G195" s="2" t="s">
        <v>857</v>
      </c>
      <c r="H195" s="2" t="s">
        <v>861</v>
      </c>
      <c r="I195" s="2" t="s">
        <v>861</v>
      </c>
      <c r="L195" s="2">
        <v>191</v>
      </c>
      <c r="M195" s="2" t="s">
        <v>871</v>
      </c>
      <c r="N195" s="2" t="s">
        <v>871</v>
      </c>
      <c r="O195" s="2" t="s">
        <v>860</v>
      </c>
      <c r="P195" s="2" t="s">
        <v>861</v>
      </c>
    </row>
    <row r="196" spans="1:16" ht="12.75">
      <c r="A196" s="2" t="s">
        <v>1093</v>
      </c>
      <c r="B196" s="107">
        <v>21</v>
      </c>
      <c r="E196" s="2">
        <v>192</v>
      </c>
      <c r="F196" s="2" t="s">
        <v>857</v>
      </c>
      <c r="G196" s="2" t="s">
        <v>857</v>
      </c>
      <c r="H196" s="2" t="s">
        <v>861</v>
      </c>
      <c r="I196" s="2" t="s">
        <v>861</v>
      </c>
      <c r="L196" s="2">
        <v>192</v>
      </c>
      <c r="M196" s="2" t="s">
        <v>871</v>
      </c>
      <c r="N196" s="2" t="s">
        <v>871</v>
      </c>
      <c r="O196" s="2" t="s">
        <v>860</v>
      </c>
      <c r="P196" s="2" t="s">
        <v>861</v>
      </c>
    </row>
    <row r="197" spans="1:16" ht="12.75">
      <c r="A197" s="2" t="s">
        <v>1094</v>
      </c>
      <c r="B197" s="107">
        <v>22</v>
      </c>
      <c r="E197" s="2">
        <v>193</v>
      </c>
      <c r="F197" s="2" t="s">
        <v>857</v>
      </c>
      <c r="G197" s="2" t="s">
        <v>857</v>
      </c>
      <c r="H197" s="2" t="s">
        <v>861</v>
      </c>
      <c r="I197" s="2" t="s">
        <v>861</v>
      </c>
      <c r="L197" s="2">
        <v>193</v>
      </c>
      <c r="M197" s="2" t="s">
        <v>871</v>
      </c>
      <c r="N197" s="2" t="s">
        <v>871</v>
      </c>
      <c r="O197" s="2" t="s">
        <v>860</v>
      </c>
      <c r="P197" s="2" t="s">
        <v>861</v>
      </c>
    </row>
    <row r="198" spans="1:16" ht="12.75">
      <c r="A198" s="2" t="s">
        <v>1095</v>
      </c>
      <c r="B198" s="107">
        <v>22</v>
      </c>
      <c r="E198" s="2">
        <v>194</v>
      </c>
      <c r="F198" s="2" t="s">
        <v>857</v>
      </c>
      <c r="G198" s="2" t="s">
        <v>857</v>
      </c>
      <c r="H198" s="2" t="s">
        <v>861</v>
      </c>
      <c r="I198" s="2" t="s">
        <v>861</v>
      </c>
      <c r="L198" s="2">
        <v>194</v>
      </c>
      <c r="M198" s="2" t="s">
        <v>871</v>
      </c>
      <c r="N198" s="2" t="s">
        <v>871</v>
      </c>
      <c r="O198" s="2" t="s">
        <v>860</v>
      </c>
      <c r="P198" s="2" t="s">
        <v>861</v>
      </c>
    </row>
    <row r="199" spans="1:16" ht="12.75">
      <c r="A199" s="2" t="s">
        <v>1096</v>
      </c>
      <c r="B199" s="107">
        <v>23</v>
      </c>
      <c r="E199" s="2">
        <v>195</v>
      </c>
      <c r="F199" s="2" t="s">
        <v>857</v>
      </c>
      <c r="G199" s="2" t="s">
        <v>857</v>
      </c>
      <c r="H199" s="2" t="s">
        <v>861</v>
      </c>
      <c r="I199" s="2" t="s">
        <v>861</v>
      </c>
      <c r="L199" s="2">
        <v>195</v>
      </c>
      <c r="M199" s="2" t="s">
        <v>871</v>
      </c>
      <c r="N199" s="2" t="s">
        <v>871</v>
      </c>
      <c r="O199" s="2" t="s">
        <v>860</v>
      </c>
      <c r="P199" s="2" t="s">
        <v>861</v>
      </c>
    </row>
    <row r="200" spans="1:16" ht="12.75">
      <c r="A200" s="2" t="s">
        <v>1097</v>
      </c>
      <c r="B200" s="107">
        <v>23</v>
      </c>
      <c r="E200" s="2">
        <v>196</v>
      </c>
      <c r="F200" s="2" t="s">
        <v>857</v>
      </c>
      <c r="G200" s="2" t="s">
        <v>857</v>
      </c>
      <c r="H200" s="2" t="s">
        <v>861</v>
      </c>
      <c r="I200" s="2" t="s">
        <v>861</v>
      </c>
      <c r="L200" s="2">
        <v>196</v>
      </c>
      <c r="M200" s="2" t="s">
        <v>871</v>
      </c>
      <c r="N200" s="2" t="s">
        <v>871</v>
      </c>
      <c r="O200" s="2" t="s">
        <v>860</v>
      </c>
      <c r="P200" s="2" t="s">
        <v>861</v>
      </c>
    </row>
    <row r="201" spans="1:16" ht="12.75">
      <c r="A201" s="2" t="s">
        <v>1098</v>
      </c>
      <c r="B201" s="107">
        <v>24</v>
      </c>
      <c r="E201" s="2">
        <v>197</v>
      </c>
      <c r="F201" s="2" t="s">
        <v>857</v>
      </c>
      <c r="G201" s="2" t="s">
        <v>857</v>
      </c>
      <c r="H201" s="2" t="s">
        <v>861</v>
      </c>
      <c r="I201" s="2" t="s">
        <v>861</v>
      </c>
      <c r="L201" s="2">
        <v>197</v>
      </c>
      <c r="M201" s="2" t="s">
        <v>871</v>
      </c>
      <c r="N201" s="2" t="s">
        <v>871</v>
      </c>
      <c r="O201" s="2" t="s">
        <v>860</v>
      </c>
      <c r="P201" s="2" t="s">
        <v>861</v>
      </c>
    </row>
    <row r="202" spans="1:16" ht="12.75">
      <c r="A202" s="2" t="s">
        <v>1099</v>
      </c>
      <c r="B202" s="107">
        <v>24</v>
      </c>
      <c r="E202" s="2">
        <v>198</v>
      </c>
      <c r="F202" s="2" t="s">
        <v>857</v>
      </c>
      <c r="G202" s="2" t="s">
        <v>857</v>
      </c>
      <c r="H202" s="2" t="s">
        <v>861</v>
      </c>
      <c r="I202" s="2" t="s">
        <v>861</v>
      </c>
      <c r="L202" s="2">
        <v>198</v>
      </c>
      <c r="M202" s="2" t="s">
        <v>871</v>
      </c>
      <c r="N202" s="2" t="s">
        <v>871</v>
      </c>
      <c r="O202" s="2" t="s">
        <v>860</v>
      </c>
      <c r="P202" s="2" t="s">
        <v>861</v>
      </c>
    </row>
    <row r="203" spans="1:16" ht="12.75">
      <c r="A203" s="2" t="s">
        <v>1100</v>
      </c>
      <c r="B203" s="107">
        <v>25</v>
      </c>
      <c r="E203" s="2">
        <v>199</v>
      </c>
      <c r="F203" s="2" t="s">
        <v>857</v>
      </c>
      <c r="G203" s="2" t="s">
        <v>857</v>
      </c>
      <c r="H203" s="2" t="s">
        <v>861</v>
      </c>
      <c r="I203" s="2" t="s">
        <v>861</v>
      </c>
      <c r="L203" s="2">
        <v>199</v>
      </c>
      <c r="M203" s="2" t="s">
        <v>871</v>
      </c>
      <c r="N203" s="2" t="s">
        <v>871</v>
      </c>
      <c r="O203" s="2" t="s">
        <v>860</v>
      </c>
      <c r="P203" s="2" t="s">
        <v>861</v>
      </c>
    </row>
    <row r="204" spans="1:16" ht="12.75">
      <c r="A204" s="2" t="s">
        <v>1101</v>
      </c>
      <c r="B204" s="107">
        <v>25</v>
      </c>
      <c r="E204" s="2">
        <v>200</v>
      </c>
      <c r="F204" s="2" t="s">
        <v>856</v>
      </c>
      <c r="G204" s="2" t="s">
        <v>857</v>
      </c>
      <c r="H204" s="2" t="s">
        <v>861</v>
      </c>
      <c r="I204" s="2" t="s">
        <v>861</v>
      </c>
      <c r="L204" s="2">
        <v>200</v>
      </c>
      <c r="M204" s="2" t="s">
        <v>871</v>
      </c>
      <c r="N204" s="2" t="s">
        <v>871</v>
      </c>
      <c r="O204" s="2" t="s">
        <v>860</v>
      </c>
      <c r="P204" s="2" t="s">
        <v>861</v>
      </c>
    </row>
    <row r="205" spans="1:16" ht="12.75">
      <c r="A205" s="2" t="s">
        <v>1102</v>
      </c>
      <c r="B205" s="107">
        <v>26</v>
      </c>
      <c r="E205" s="2">
        <v>201</v>
      </c>
      <c r="F205" s="2" t="s">
        <v>856</v>
      </c>
      <c r="G205" s="2" t="s">
        <v>857</v>
      </c>
      <c r="H205" s="2" t="s">
        <v>861</v>
      </c>
      <c r="I205" s="2" t="s">
        <v>861</v>
      </c>
      <c r="L205" s="2">
        <v>201</v>
      </c>
      <c r="M205" s="2" t="s">
        <v>871</v>
      </c>
      <c r="N205" s="2" t="s">
        <v>871</v>
      </c>
      <c r="O205" s="2" t="s">
        <v>860</v>
      </c>
      <c r="P205" s="2" t="s">
        <v>861</v>
      </c>
    </row>
    <row r="206" spans="1:16" ht="12.75">
      <c r="A206" s="2" t="s">
        <v>1103</v>
      </c>
      <c r="B206" s="107">
        <v>26</v>
      </c>
      <c r="E206" s="2">
        <v>202</v>
      </c>
      <c r="F206" s="2" t="s">
        <v>856</v>
      </c>
      <c r="G206" s="2" t="s">
        <v>857</v>
      </c>
      <c r="H206" s="2" t="s">
        <v>861</v>
      </c>
      <c r="I206" s="2" t="s">
        <v>861</v>
      </c>
      <c r="L206" s="2">
        <v>202</v>
      </c>
      <c r="M206" s="2" t="s">
        <v>871</v>
      </c>
      <c r="N206" s="2" t="s">
        <v>871</v>
      </c>
      <c r="O206" s="2" t="s">
        <v>860</v>
      </c>
      <c r="P206" s="2" t="s">
        <v>861</v>
      </c>
    </row>
    <row r="207" spans="1:16" ht="12.75">
      <c r="A207" s="2" t="s">
        <v>1104</v>
      </c>
      <c r="B207" s="107">
        <v>27</v>
      </c>
      <c r="E207" s="2">
        <v>203</v>
      </c>
      <c r="F207" s="2" t="s">
        <v>856</v>
      </c>
      <c r="G207" s="2" t="s">
        <v>857</v>
      </c>
      <c r="H207" s="2" t="s">
        <v>861</v>
      </c>
      <c r="I207" s="2" t="s">
        <v>861</v>
      </c>
      <c r="L207" s="2">
        <v>203</v>
      </c>
      <c r="M207" s="2" t="s">
        <v>871</v>
      </c>
      <c r="N207" s="2" t="s">
        <v>871</v>
      </c>
      <c r="O207" s="2" t="s">
        <v>860</v>
      </c>
      <c r="P207" s="2" t="s">
        <v>861</v>
      </c>
    </row>
    <row r="208" spans="1:16" ht="12.75">
      <c r="A208" s="2" t="s">
        <v>1105</v>
      </c>
      <c r="B208" s="107">
        <v>27</v>
      </c>
      <c r="E208" s="2">
        <v>204</v>
      </c>
      <c r="F208" s="2" t="s">
        <v>856</v>
      </c>
      <c r="G208" s="2" t="s">
        <v>857</v>
      </c>
      <c r="H208" s="2" t="s">
        <v>861</v>
      </c>
      <c r="I208" s="2" t="s">
        <v>861</v>
      </c>
      <c r="L208" s="2">
        <v>204</v>
      </c>
      <c r="M208" s="2" t="s">
        <v>871</v>
      </c>
      <c r="N208" s="2" t="s">
        <v>871</v>
      </c>
      <c r="O208" s="2" t="s">
        <v>860</v>
      </c>
      <c r="P208" s="2" t="s">
        <v>861</v>
      </c>
    </row>
    <row r="209" spans="1:16" ht="12.75">
      <c r="A209" s="2" t="s">
        <v>1106</v>
      </c>
      <c r="B209" s="107">
        <v>28</v>
      </c>
      <c r="E209" s="2">
        <v>205</v>
      </c>
      <c r="F209" s="2" t="s">
        <v>856</v>
      </c>
      <c r="G209" s="2" t="s">
        <v>857</v>
      </c>
      <c r="H209" s="2" t="s">
        <v>861</v>
      </c>
      <c r="I209" s="2" t="s">
        <v>861</v>
      </c>
      <c r="L209" s="2">
        <v>205</v>
      </c>
      <c r="M209" s="2" t="s">
        <v>871</v>
      </c>
      <c r="N209" s="2" t="s">
        <v>871</v>
      </c>
      <c r="O209" s="2" t="s">
        <v>860</v>
      </c>
      <c r="P209" s="2" t="s">
        <v>861</v>
      </c>
    </row>
    <row r="210" spans="1:16" ht="12.75">
      <c r="A210" s="2" t="s">
        <v>1107</v>
      </c>
      <c r="B210" s="107">
        <v>28</v>
      </c>
      <c r="E210" s="2">
        <v>206</v>
      </c>
      <c r="F210" s="2" t="s">
        <v>856</v>
      </c>
      <c r="G210" s="2" t="s">
        <v>857</v>
      </c>
      <c r="H210" s="2" t="s">
        <v>861</v>
      </c>
      <c r="I210" s="2" t="s">
        <v>861</v>
      </c>
      <c r="L210" s="2">
        <v>206</v>
      </c>
      <c r="M210" s="2" t="s">
        <v>871</v>
      </c>
      <c r="N210" s="2" t="s">
        <v>871</v>
      </c>
      <c r="O210" s="2" t="s">
        <v>860</v>
      </c>
      <c r="P210" s="2" t="s">
        <v>861</v>
      </c>
    </row>
    <row r="211" spans="1:16" ht="12.75">
      <c r="A211" s="2" t="s">
        <v>1108</v>
      </c>
      <c r="B211" s="107">
        <v>29</v>
      </c>
      <c r="E211" s="2">
        <v>207</v>
      </c>
      <c r="F211" s="2" t="s">
        <v>856</v>
      </c>
      <c r="G211" s="2" t="s">
        <v>857</v>
      </c>
      <c r="H211" s="2" t="s">
        <v>861</v>
      </c>
      <c r="I211" s="2" t="s">
        <v>861</v>
      </c>
      <c r="L211" s="2">
        <v>207</v>
      </c>
      <c r="M211" s="2" t="s">
        <v>871</v>
      </c>
      <c r="N211" s="2" t="s">
        <v>871</v>
      </c>
      <c r="O211" s="2" t="s">
        <v>860</v>
      </c>
      <c r="P211" s="2" t="s">
        <v>861</v>
      </c>
    </row>
    <row r="212" spans="1:16" ht="12.75">
      <c r="A212" s="2" t="s">
        <v>1109</v>
      </c>
      <c r="B212" s="107">
        <v>29</v>
      </c>
      <c r="E212" s="2">
        <v>208</v>
      </c>
      <c r="F212" s="2" t="s">
        <v>856</v>
      </c>
      <c r="G212" s="2" t="s">
        <v>857</v>
      </c>
      <c r="H212" s="2" t="s">
        <v>861</v>
      </c>
      <c r="I212" s="2" t="s">
        <v>861</v>
      </c>
      <c r="L212" s="2">
        <v>208</v>
      </c>
      <c r="M212" s="2" t="s">
        <v>871</v>
      </c>
      <c r="N212" s="2" t="s">
        <v>871</v>
      </c>
      <c r="O212" s="2" t="s">
        <v>860</v>
      </c>
      <c r="P212" s="2" t="s">
        <v>861</v>
      </c>
    </row>
    <row r="213" spans="1:16" ht="12.75">
      <c r="A213" s="2" t="s">
        <v>1110</v>
      </c>
      <c r="B213" s="107">
        <v>30</v>
      </c>
      <c r="E213" s="2">
        <v>209</v>
      </c>
      <c r="F213" s="2" t="s">
        <v>856</v>
      </c>
      <c r="G213" s="2" t="s">
        <v>857</v>
      </c>
      <c r="H213" s="2" t="s">
        <v>861</v>
      </c>
      <c r="I213" s="2" t="s">
        <v>861</v>
      </c>
      <c r="L213" s="2">
        <v>209</v>
      </c>
      <c r="M213" s="2" t="s">
        <v>871</v>
      </c>
      <c r="N213" s="2" t="s">
        <v>871</v>
      </c>
      <c r="O213" s="2" t="s">
        <v>860</v>
      </c>
      <c r="P213" s="2" t="s">
        <v>861</v>
      </c>
    </row>
    <row r="214" spans="1:16" ht="12.75">
      <c r="A214" s="2" t="s">
        <v>1111</v>
      </c>
      <c r="B214" s="107">
        <v>31</v>
      </c>
      <c r="E214" s="2">
        <v>210</v>
      </c>
      <c r="F214" s="2" t="s">
        <v>856</v>
      </c>
      <c r="G214" s="2" t="s">
        <v>856</v>
      </c>
      <c r="H214" s="2" t="s">
        <v>860</v>
      </c>
      <c r="I214" s="2" t="s">
        <v>861</v>
      </c>
      <c r="L214" s="2">
        <v>210</v>
      </c>
      <c r="M214" s="2" t="s">
        <v>871</v>
      </c>
      <c r="N214" s="2" t="s">
        <v>871</v>
      </c>
      <c r="O214" s="2" t="s">
        <v>859</v>
      </c>
      <c r="P214" s="2" t="s">
        <v>860</v>
      </c>
    </row>
    <row r="215" spans="1:16" ht="12.75">
      <c r="A215" s="2" t="s">
        <v>1112</v>
      </c>
      <c r="B215" s="107">
        <v>32</v>
      </c>
      <c r="E215" s="2">
        <v>211</v>
      </c>
      <c r="F215" s="2" t="s">
        <v>856</v>
      </c>
      <c r="G215" s="2" t="s">
        <v>856</v>
      </c>
      <c r="H215" s="2" t="s">
        <v>860</v>
      </c>
      <c r="I215" s="2" t="s">
        <v>861</v>
      </c>
      <c r="L215" s="2">
        <v>211</v>
      </c>
      <c r="M215" s="2" t="s">
        <v>871</v>
      </c>
      <c r="N215" s="2" t="s">
        <v>871</v>
      </c>
      <c r="O215" s="2" t="s">
        <v>859</v>
      </c>
      <c r="P215" s="2" t="s">
        <v>860</v>
      </c>
    </row>
    <row r="216" spans="1:16" ht="12.75">
      <c r="A216" s="2" t="s">
        <v>1113</v>
      </c>
      <c r="B216" s="107">
        <v>33</v>
      </c>
      <c r="E216" s="2">
        <v>212</v>
      </c>
      <c r="F216" s="2" t="s">
        <v>856</v>
      </c>
      <c r="G216" s="2" t="s">
        <v>856</v>
      </c>
      <c r="H216" s="2" t="s">
        <v>860</v>
      </c>
      <c r="I216" s="2" t="s">
        <v>861</v>
      </c>
      <c r="L216" s="2">
        <v>212</v>
      </c>
      <c r="M216" s="2" t="s">
        <v>871</v>
      </c>
      <c r="N216" s="2" t="s">
        <v>871</v>
      </c>
      <c r="O216" s="2" t="s">
        <v>859</v>
      </c>
      <c r="P216" s="2" t="s">
        <v>860</v>
      </c>
    </row>
    <row r="217" spans="1:16" ht="12.75">
      <c r="A217" s="2" t="s">
        <v>1114</v>
      </c>
      <c r="B217" s="107">
        <v>34</v>
      </c>
      <c r="E217" s="2">
        <v>213</v>
      </c>
      <c r="F217" s="2" t="s">
        <v>856</v>
      </c>
      <c r="G217" s="2" t="s">
        <v>856</v>
      </c>
      <c r="H217" s="2" t="s">
        <v>860</v>
      </c>
      <c r="I217" s="2" t="s">
        <v>861</v>
      </c>
      <c r="L217" s="2">
        <v>213</v>
      </c>
      <c r="M217" s="2" t="s">
        <v>871</v>
      </c>
      <c r="N217" s="2" t="s">
        <v>871</v>
      </c>
      <c r="O217" s="2" t="s">
        <v>859</v>
      </c>
      <c r="P217" s="2" t="s">
        <v>860</v>
      </c>
    </row>
    <row r="218" spans="1:16" ht="12.75">
      <c r="A218" s="2" t="s">
        <v>1115</v>
      </c>
      <c r="B218" s="107">
        <v>35</v>
      </c>
      <c r="E218" s="2">
        <v>214</v>
      </c>
      <c r="F218" s="2" t="s">
        <v>856</v>
      </c>
      <c r="G218" s="2" t="s">
        <v>856</v>
      </c>
      <c r="H218" s="2" t="s">
        <v>860</v>
      </c>
      <c r="I218" s="2" t="s">
        <v>861</v>
      </c>
      <c r="L218" s="2">
        <v>214</v>
      </c>
      <c r="M218" s="2" t="s">
        <v>871</v>
      </c>
      <c r="N218" s="2" t="s">
        <v>871</v>
      </c>
      <c r="O218" s="2" t="s">
        <v>859</v>
      </c>
      <c r="P218" s="2" t="s">
        <v>860</v>
      </c>
    </row>
    <row r="219" spans="1:16" ht="12.75">
      <c r="A219" s="2" t="s">
        <v>1116</v>
      </c>
      <c r="B219" s="107">
        <v>36</v>
      </c>
      <c r="E219" s="2">
        <v>215</v>
      </c>
      <c r="F219" s="2" t="s">
        <v>856</v>
      </c>
      <c r="G219" s="2" t="s">
        <v>856</v>
      </c>
      <c r="H219" s="2" t="s">
        <v>860</v>
      </c>
      <c r="I219" s="2" t="s">
        <v>861</v>
      </c>
      <c r="L219" s="2">
        <v>215</v>
      </c>
      <c r="M219" s="2" t="s">
        <v>871</v>
      </c>
      <c r="N219" s="2" t="s">
        <v>871</v>
      </c>
      <c r="O219" s="2" t="s">
        <v>859</v>
      </c>
      <c r="P219" s="2" t="s">
        <v>860</v>
      </c>
    </row>
    <row r="220" spans="1:16" ht="12.75">
      <c r="A220" s="2" t="s">
        <v>1117</v>
      </c>
      <c r="B220" s="107">
        <v>37</v>
      </c>
      <c r="E220" s="2">
        <v>216</v>
      </c>
      <c r="F220" s="2" t="s">
        <v>856</v>
      </c>
      <c r="G220" s="2" t="s">
        <v>856</v>
      </c>
      <c r="H220" s="2" t="s">
        <v>860</v>
      </c>
      <c r="I220" s="2" t="s">
        <v>861</v>
      </c>
      <c r="L220" s="2">
        <v>216</v>
      </c>
      <c r="M220" s="2" t="s">
        <v>871</v>
      </c>
      <c r="N220" s="2" t="s">
        <v>871</v>
      </c>
      <c r="O220" s="2" t="s">
        <v>859</v>
      </c>
      <c r="P220" s="2" t="s">
        <v>860</v>
      </c>
    </row>
    <row r="221" spans="1:16" ht="12.75">
      <c r="A221" s="2" t="s">
        <v>1118</v>
      </c>
      <c r="B221" s="107">
        <v>38</v>
      </c>
      <c r="E221" s="2">
        <v>217</v>
      </c>
      <c r="F221" s="2" t="s">
        <v>856</v>
      </c>
      <c r="G221" s="2" t="s">
        <v>856</v>
      </c>
      <c r="H221" s="2" t="s">
        <v>860</v>
      </c>
      <c r="I221" s="2" t="s">
        <v>861</v>
      </c>
      <c r="L221" s="2">
        <v>217</v>
      </c>
      <c r="M221" s="2" t="s">
        <v>871</v>
      </c>
      <c r="N221" s="2" t="s">
        <v>871</v>
      </c>
      <c r="O221" s="2" t="s">
        <v>859</v>
      </c>
      <c r="P221" s="2" t="s">
        <v>860</v>
      </c>
    </row>
    <row r="222" spans="1:16" ht="12.75">
      <c r="A222" s="2" t="s">
        <v>1119</v>
      </c>
      <c r="B222" s="107">
        <v>39</v>
      </c>
      <c r="E222" s="2">
        <v>218</v>
      </c>
      <c r="F222" s="2" t="s">
        <v>856</v>
      </c>
      <c r="G222" s="2" t="s">
        <v>856</v>
      </c>
      <c r="H222" s="2" t="s">
        <v>860</v>
      </c>
      <c r="I222" s="2" t="s">
        <v>861</v>
      </c>
      <c r="L222" s="2">
        <v>218</v>
      </c>
      <c r="M222" s="2" t="s">
        <v>871</v>
      </c>
      <c r="N222" s="2" t="s">
        <v>871</v>
      </c>
      <c r="O222" s="2" t="s">
        <v>859</v>
      </c>
      <c r="P222" s="2" t="s">
        <v>860</v>
      </c>
    </row>
    <row r="223" spans="1:16" ht="12.75">
      <c r="A223" s="2" t="s">
        <v>1120</v>
      </c>
      <c r="B223" s="107">
        <v>40</v>
      </c>
      <c r="E223" s="2">
        <v>219</v>
      </c>
      <c r="F223" s="2" t="s">
        <v>856</v>
      </c>
      <c r="G223" s="2" t="s">
        <v>856</v>
      </c>
      <c r="H223" s="2" t="s">
        <v>860</v>
      </c>
      <c r="I223" s="2" t="s">
        <v>861</v>
      </c>
      <c r="L223" s="2">
        <v>219</v>
      </c>
      <c r="M223" s="2" t="s">
        <v>871</v>
      </c>
      <c r="N223" s="2" t="s">
        <v>871</v>
      </c>
      <c r="O223" s="2" t="s">
        <v>859</v>
      </c>
      <c r="P223" s="2" t="s">
        <v>860</v>
      </c>
    </row>
    <row r="224" spans="1:16" ht="12.75">
      <c r="A224" s="2" t="s">
        <v>1121</v>
      </c>
      <c r="B224" s="107">
        <v>40</v>
      </c>
      <c r="E224" s="2">
        <v>220</v>
      </c>
      <c r="F224" s="2" t="s">
        <v>856</v>
      </c>
      <c r="G224" s="2" t="s">
        <v>856</v>
      </c>
      <c r="H224" s="2" t="s">
        <v>860</v>
      </c>
      <c r="I224" s="2" t="s">
        <v>860</v>
      </c>
      <c r="L224" s="2">
        <v>220</v>
      </c>
      <c r="M224" s="2" t="s">
        <v>870</v>
      </c>
      <c r="N224" s="2" t="s">
        <v>871</v>
      </c>
      <c r="O224" s="2" t="s">
        <v>859</v>
      </c>
      <c r="P224" s="2" t="s">
        <v>860</v>
      </c>
    </row>
    <row r="225" spans="1:16" ht="12.75">
      <c r="A225" s="2" t="s">
        <v>1122</v>
      </c>
      <c r="B225" s="107">
        <v>41</v>
      </c>
      <c r="E225" s="2">
        <v>221</v>
      </c>
      <c r="F225" s="2" t="s">
        <v>856</v>
      </c>
      <c r="G225" s="2" t="s">
        <v>856</v>
      </c>
      <c r="H225" s="2" t="s">
        <v>860</v>
      </c>
      <c r="I225" s="2" t="s">
        <v>860</v>
      </c>
      <c r="L225" s="2">
        <v>221</v>
      </c>
      <c r="M225" s="2" t="s">
        <v>870</v>
      </c>
      <c r="N225" s="2" t="s">
        <v>871</v>
      </c>
      <c r="O225" s="2" t="s">
        <v>859</v>
      </c>
      <c r="P225" s="2" t="s">
        <v>860</v>
      </c>
    </row>
    <row r="226" spans="1:16" ht="12.75">
      <c r="A226" s="2" t="s">
        <v>1123</v>
      </c>
      <c r="B226" s="107">
        <v>41</v>
      </c>
      <c r="E226" s="2">
        <v>222</v>
      </c>
      <c r="F226" s="2" t="s">
        <v>856</v>
      </c>
      <c r="G226" s="2" t="s">
        <v>856</v>
      </c>
      <c r="H226" s="2" t="s">
        <v>860</v>
      </c>
      <c r="I226" s="2" t="s">
        <v>860</v>
      </c>
      <c r="L226" s="2">
        <v>222</v>
      </c>
      <c r="M226" s="2" t="s">
        <v>870</v>
      </c>
      <c r="N226" s="2" t="s">
        <v>871</v>
      </c>
      <c r="O226" s="2" t="s">
        <v>859</v>
      </c>
      <c r="P226" s="2" t="s">
        <v>860</v>
      </c>
    </row>
    <row r="227" spans="1:16" ht="12.75">
      <c r="A227" s="2" t="s">
        <v>1124</v>
      </c>
      <c r="B227" s="107">
        <v>42</v>
      </c>
      <c r="E227" s="2">
        <v>223</v>
      </c>
      <c r="F227" s="2" t="s">
        <v>856</v>
      </c>
      <c r="G227" s="2" t="s">
        <v>856</v>
      </c>
      <c r="H227" s="2" t="s">
        <v>860</v>
      </c>
      <c r="I227" s="2" t="s">
        <v>860</v>
      </c>
      <c r="L227" s="2">
        <v>223</v>
      </c>
      <c r="M227" s="2" t="s">
        <v>870</v>
      </c>
      <c r="N227" s="2" t="s">
        <v>871</v>
      </c>
      <c r="O227" s="2" t="s">
        <v>859</v>
      </c>
      <c r="P227" s="2" t="s">
        <v>860</v>
      </c>
    </row>
    <row r="228" spans="1:16" ht="12.75">
      <c r="A228" s="2" t="s">
        <v>1125</v>
      </c>
      <c r="B228" s="107">
        <v>42</v>
      </c>
      <c r="E228" s="2">
        <v>224</v>
      </c>
      <c r="F228" s="2" t="s">
        <v>856</v>
      </c>
      <c r="G228" s="2" t="s">
        <v>856</v>
      </c>
      <c r="H228" s="2" t="s">
        <v>860</v>
      </c>
      <c r="I228" s="2" t="s">
        <v>860</v>
      </c>
      <c r="L228" s="2">
        <v>224</v>
      </c>
      <c r="M228" s="2" t="s">
        <v>870</v>
      </c>
      <c r="N228" s="2" t="s">
        <v>871</v>
      </c>
      <c r="O228" s="2" t="s">
        <v>859</v>
      </c>
      <c r="P228" s="2" t="s">
        <v>860</v>
      </c>
    </row>
    <row r="229" spans="1:16" ht="12.75">
      <c r="A229" s="2" t="s">
        <v>1126</v>
      </c>
      <c r="B229" s="107">
        <v>43</v>
      </c>
      <c r="E229" s="2">
        <v>225</v>
      </c>
      <c r="F229" s="2" t="s">
        <v>871</v>
      </c>
      <c r="G229" s="2" t="s">
        <v>856</v>
      </c>
      <c r="H229" s="2" t="s">
        <v>860</v>
      </c>
      <c r="I229" s="2" t="s">
        <v>860</v>
      </c>
      <c r="L229" s="2">
        <v>225</v>
      </c>
      <c r="M229" s="2" t="s">
        <v>870</v>
      </c>
      <c r="N229" s="2" t="s">
        <v>871</v>
      </c>
      <c r="O229" s="2" t="s">
        <v>859</v>
      </c>
      <c r="P229" s="2" t="s">
        <v>860</v>
      </c>
    </row>
    <row r="230" spans="1:16" ht="12.75">
      <c r="A230" s="2" t="s">
        <v>1127</v>
      </c>
      <c r="B230" s="107">
        <v>43</v>
      </c>
      <c r="E230" s="2">
        <v>226</v>
      </c>
      <c r="F230" s="2" t="s">
        <v>871</v>
      </c>
      <c r="G230" s="2" t="s">
        <v>856</v>
      </c>
      <c r="H230" s="2" t="s">
        <v>860</v>
      </c>
      <c r="I230" s="2" t="s">
        <v>860</v>
      </c>
      <c r="L230" s="2">
        <v>226</v>
      </c>
      <c r="M230" s="2" t="s">
        <v>870</v>
      </c>
      <c r="N230" s="2" t="s">
        <v>871</v>
      </c>
      <c r="O230" s="2" t="s">
        <v>859</v>
      </c>
      <c r="P230" s="2" t="s">
        <v>860</v>
      </c>
    </row>
    <row r="231" spans="1:16" ht="12.75">
      <c r="A231" s="2" t="s">
        <v>1128</v>
      </c>
      <c r="B231" s="107">
        <v>44</v>
      </c>
      <c r="E231" s="2">
        <v>227</v>
      </c>
      <c r="F231" s="2" t="s">
        <v>871</v>
      </c>
      <c r="G231" s="2" t="s">
        <v>856</v>
      </c>
      <c r="H231" s="2" t="s">
        <v>860</v>
      </c>
      <c r="I231" s="2" t="s">
        <v>860</v>
      </c>
      <c r="L231" s="2">
        <v>227</v>
      </c>
      <c r="M231" s="2" t="s">
        <v>870</v>
      </c>
      <c r="N231" s="2" t="s">
        <v>871</v>
      </c>
      <c r="O231" s="2" t="s">
        <v>859</v>
      </c>
      <c r="P231" s="2" t="s">
        <v>860</v>
      </c>
    </row>
    <row r="232" spans="1:16" ht="12.75">
      <c r="A232" s="2" t="s">
        <v>1129</v>
      </c>
      <c r="B232" s="107">
        <v>44</v>
      </c>
      <c r="E232" s="2">
        <v>228</v>
      </c>
      <c r="F232" s="2" t="s">
        <v>871</v>
      </c>
      <c r="G232" s="2" t="s">
        <v>856</v>
      </c>
      <c r="H232" s="2" t="s">
        <v>860</v>
      </c>
      <c r="I232" s="2" t="s">
        <v>860</v>
      </c>
      <c r="L232" s="2">
        <v>228</v>
      </c>
      <c r="M232" s="2" t="s">
        <v>870</v>
      </c>
      <c r="N232" s="2" t="s">
        <v>871</v>
      </c>
      <c r="O232" s="2" t="s">
        <v>859</v>
      </c>
      <c r="P232" s="2" t="s">
        <v>860</v>
      </c>
    </row>
    <row r="233" spans="1:16" ht="12.75">
      <c r="A233" s="2" t="s">
        <v>1130</v>
      </c>
      <c r="B233" s="107">
        <v>45</v>
      </c>
      <c r="E233" s="2">
        <v>229</v>
      </c>
      <c r="F233" s="2" t="s">
        <v>871</v>
      </c>
      <c r="G233" s="2" t="s">
        <v>856</v>
      </c>
      <c r="H233" s="2" t="s">
        <v>860</v>
      </c>
      <c r="I233" s="2" t="s">
        <v>860</v>
      </c>
      <c r="L233" s="2">
        <v>229</v>
      </c>
      <c r="M233" s="2" t="s">
        <v>870</v>
      </c>
      <c r="N233" s="2" t="s">
        <v>871</v>
      </c>
      <c r="O233" s="2" t="s">
        <v>859</v>
      </c>
      <c r="P233" s="2" t="s">
        <v>860</v>
      </c>
    </row>
    <row r="234" spans="1:16" ht="12.75">
      <c r="A234" s="2" t="s">
        <v>1131</v>
      </c>
      <c r="B234" s="107">
        <v>45</v>
      </c>
      <c r="E234" s="2">
        <v>230</v>
      </c>
      <c r="F234" s="2" t="s">
        <v>871</v>
      </c>
      <c r="G234" s="2" t="s">
        <v>856</v>
      </c>
      <c r="H234" s="2" t="s">
        <v>860</v>
      </c>
      <c r="I234" s="2" t="s">
        <v>860</v>
      </c>
      <c r="L234" s="2">
        <v>230</v>
      </c>
      <c r="M234" s="2" t="s">
        <v>870</v>
      </c>
      <c r="N234" s="2" t="s">
        <v>870</v>
      </c>
      <c r="O234" s="2" t="s">
        <v>859</v>
      </c>
      <c r="P234" s="2" t="s">
        <v>860</v>
      </c>
    </row>
    <row r="235" spans="1:16" ht="12.75">
      <c r="A235" s="2" t="s">
        <v>1132</v>
      </c>
      <c r="B235" s="107">
        <v>46</v>
      </c>
      <c r="E235" s="2">
        <v>231</v>
      </c>
      <c r="F235" s="2" t="s">
        <v>871</v>
      </c>
      <c r="G235" s="2" t="s">
        <v>856</v>
      </c>
      <c r="H235" s="2" t="s">
        <v>860</v>
      </c>
      <c r="I235" s="2" t="s">
        <v>860</v>
      </c>
      <c r="L235" s="2">
        <v>231</v>
      </c>
      <c r="M235" s="2" t="s">
        <v>870</v>
      </c>
      <c r="N235" s="2" t="s">
        <v>870</v>
      </c>
      <c r="O235" s="2" t="s">
        <v>859</v>
      </c>
      <c r="P235" s="2" t="s">
        <v>860</v>
      </c>
    </row>
    <row r="236" spans="1:16" ht="12.75">
      <c r="A236" s="2" t="s">
        <v>1133</v>
      </c>
      <c r="B236" s="107">
        <v>46</v>
      </c>
      <c r="E236" s="2">
        <v>232</v>
      </c>
      <c r="F236" s="2" t="s">
        <v>871</v>
      </c>
      <c r="G236" s="2" t="s">
        <v>856</v>
      </c>
      <c r="H236" s="2" t="s">
        <v>860</v>
      </c>
      <c r="I236" s="2" t="s">
        <v>860</v>
      </c>
      <c r="L236" s="2">
        <v>232</v>
      </c>
      <c r="M236" s="2" t="s">
        <v>870</v>
      </c>
      <c r="N236" s="2" t="s">
        <v>870</v>
      </c>
      <c r="O236" s="2" t="s">
        <v>859</v>
      </c>
      <c r="P236" s="2" t="s">
        <v>860</v>
      </c>
    </row>
    <row r="237" spans="1:16" ht="12.75">
      <c r="A237" s="2" t="s">
        <v>1134</v>
      </c>
      <c r="B237" s="107">
        <v>47</v>
      </c>
      <c r="E237" s="2">
        <v>233</v>
      </c>
      <c r="F237" s="2" t="s">
        <v>871</v>
      </c>
      <c r="G237" s="2" t="s">
        <v>856</v>
      </c>
      <c r="H237" s="2" t="s">
        <v>860</v>
      </c>
      <c r="I237" s="2" t="s">
        <v>860</v>
      </c>
      <c r="L237" s="2">
        <v>233</v>
      </c>
      <c r="M237" s="2" t="s">
        <v>870</v>
      </c>
      <c r="N237" s="2" t="s">
        <v>870</v>
      </c>
      <c r="O237" s="2" t="s">
        <v>859</v>
      </c>
      <c r="P237" s="2" t="s">
        <v>860</v>
      </c>
    </row>
    <row r="238" spans="1:16" ht="12.75">
      <c r="A238" s="2" t="s">
        <v>1135</v>
      </c>
      <c r="B238" s="107">
        <v>47</v>
      </c>
      <c r="E238" s="2">
        <v>234</v>
      </c>
      <c r="F238" s="2" t="s">
        <v>871</v>
      </c>
      <c r="G238" s="2" t="s">
        <v>856</v>
      </c>
      <c r="H238" s="2" t="s">
        <v>860</v>
      </c>
      <c r="I238" s="2" t="s">
        <v>860</v>
      </c>
      <c r="L238" s="2">
        <v>234</v>
      </c>
      <c r="M238" s="2" t="s">
        <v>870</v>
      </c>
      <c r="N238" s="2" t="s">
        <v>870</v>
      </c>
      <c r="O238" s="2" t="s">
        <v>859</v>
      </c>
      <c r="P238" s="2" t="s">
        <v>860</v>
      </c>
    </row>
    <row r="239" spans="1:16" ht="12.75">
      <c r="A239" s="2" t="s">
        <v>1136</v>
      </c>
      <c r="B239" s="107">
        <v>48</v>
      </c>
      <c r="E239" s="2">
        <v>235</v>
      </c>
      <c r="F239" s="2" t="s">
        <v>871</v>
      </c>
      <c r="G239" s="2" t="s">
        <v>871</v>
      </c>
      <c r="H239" s="2" t="s">
        <v>860</v>
      </c>
      <c r="I239" s="2" t="s">
        <v>860</v>
      </c>
      <c r="L239" s="2">
        <v>235</v>
      </c>
      <c r="M239" s="2" t="s">
        <v>870</v>
      </c>
      <c r="N239" s="2" t="s">
        <v>870</v>
      </c>
      <c r="O239" s="2" t="s">
        <v>859</v>
      </c>
      <c r="P239" s="2" t="s">
        <v>860</v>
      </c>
    </row>
    <row r="240" spans="1:16" ht="12.75">
      <c r="A240" s="2" t="s">
        <v>1137</v>
      </c>
      <c r="B240" s="107">
        <v>48</v>
      </c>
      <c r="E240" s="2">
        <v>236</v>
      </c>
      <c r="F240" s="2" t="s">
        <v>871</v>
      </c>
      <c r="G240" s="2" t="s">
        <v>871</v>
      </c>
      <c r="H240" s="2" t="s">
        <v>860</v>
      </c>
      <c r="I240" s="2" t="s">
        <v>860</v>
      </c>
      <c r="L240" s="2">
        <v>236</v>
      </c>
      <c r="M240" s="2" t="s">
        <v>870</v>
      </c>
      <c r="N240" s="2" t="s">
        <v>870</v>
      </c>
      <c r="O240" s="2" t="s">
        <v>859</v>
      </c>
      <c r="P240" s="2" t="s">
        <v>860</v>
      </c>
    </row>
    <row r="241" spans="1:16" ht="12.75">
      <c r="A241" s="2" t="s">
        <v>1138</v>
      </c>
      <c r="B241" s="107">
        <v>49</v>
      </c>
      <c r="E241" s="2">
        <v>237</v>
      </c>
      <c r="F241" s="2" t="s">
        <v>871</v>
      </c>
      <c r="G241" s="2" t="s">
        <v>871</v>
      </c>
      <c r="H241" s="2" t="s">
        <v>860</v>
      </c>
      <c r="I241" s="2" t="s">
        <v>860</v>
      </c>
      <c r="L241" s="2">
        <v>237</v>
      </c>
      <c r="M241" s="2" t="s">
        <v>870</v>
      </c>
      <c r="N241" s="2" t="s">
        <v>870</v>
      </c>
      <c r="O241" s="2" t="s">
        <v>859</v>
      </c>
      <c r="P241" s="2" t="s">
        <v>860</v>
      </c>
    </row>
    <row r="242" spans="1:16" ht="12.75">
      <c r="A242" s="2" t="s">
        <v>1139</v>
      </c>
      <c r="B242" s="107">
        <v>49</v>
      </c>
      <c r="E242" s="2">
        <v>238</v>
      </c>
      <c r="F242" s="2" t="s">
        <v>871</v>
      </c>
      <c r="G242" s="2" t="s">
        <v>871</v>
      </c>
      <c r="H242" s="2" t="s">
        <v>860</v>
      </c>
      <c r="I242" s="2" t="s">
        <v>860</v>
      </c>
      <c r="L242" s="2">
        <v>238</v>
      </c>
      <c r="M242" s="2" t="s">
        <v>870</v>
      </c>
      <c r="N242" s="2" t="s">
        <v>870</v>
      </c>
      <c r="O242" s="2" t="s">
        <v>859</v>
      </c>
      <c r="P242" s="2" t="s">
        <v>860</v>
      </c>
    </row>
    <row r="243" spans="1:16" ht="12.75">
      <c r="A243" s="2" t="s">
        <v>1140</v>
      </c>
      <c r="B243" s="107">
        <v>50</v>
      </c>
      <c r="E243" s="2">
        <v>239</v>
      </c>
      <c r="F243" s="2" t="s">
        <v>871</v>
      </c>
      <c r="G243" s="2" t="s">
        <v>871</v>
      </c>
      <c r="H243" s="2" t="s">
        <v>860</v>
      </c>
      <c r="I243" s="2" t="s">
        <v>860</v>
      </c>
      <c r="L243" s="2">
        <v>239</v>
      </c>
      <c r="M243" s="2" t="s">
        <v>870</v>
      </c>
      <c r="N243" s="2" t="s">
        <v>870</v>
      </c>
      <c r="O243" s="2" t="s">
        <v>859</v>
      </c>
      <c r="P243" s="2" t="s">
        <v>860</v>
      </c>
    </row>
    <row r="244" spans="1:16" ht="12.75">
      <c r="A244" s="2" t="s">
        <v>1141</v>
      </c>
      <c r="B244" s="107">
        <v>50</v>
      </c>
      <c r="E244" s="2">
        <v>240</v>
      </c>
      <c r="F244" s="2" t="s">
        <v>871</v>
      </c>
      <c r="G244" s="2" t="s">
        <v>871</v>
      </c>
      <c r="H244" s="2" t="s">
        <v>860</v>
      </c>
      <c r="I244" s="2" t="s">
        <v>860</v>
      </c>
      <c r="L244" s="2">
        <v>240</v>
      </c>
      <c r="M244" s="2" t="s">
        <v>869</v>
      </c>
      <c r="N244" s="2" t="s">
        <v>870</v>
      </c>
      <c r="O244" s="2" t="s">
        <v>858</v>
      </c>
      <c r="P244" s="2" t="s">
        <v>859</v>
      </c>
    </row>
    <row r="245" spans="1:16" ht="12.75">
      <c r="A245" s="2" t="s">
        <v>1142</v>
      </c>
      <c r="B245" s="107">
        <v>50</v>
      </c>
      <c r="E245" s="2">
        <v>241</v>
      </c>
      <c r="F245" s="2" t="s">
        <v>871</v>
      </c>
      <c r="G245" s="2" t="s">
        <v>871</v>
      </c>
      <c r="H245" s="2" t="s">
        <v>860</v>
      </c>
      <c r="I245" s="2" t="s">
        <v>860</v>
      </c>
      <c r="L245" s="2">
        <v>241</v>
      </c>
      <c r="M245" s="2" t="s">
        <v>869</v>
      </c>
      <c r="N245" s="2" t="s">
        <v>870</v>
      </c>
      <c r="O245" s="2" t="s">
        <v>858</v>
      </c>
      <c r="P245" s="2" t="s">
        <v>859</v>
      </c>
    </row>
    <row r="246" spans="1:16" ht="12.75">
      <c r="A246" s="2" t="s">
        <v>1143</v>
      </c>
      <c r="B246" s="107">
        <v>51</v>
      </c>
      <c r="E246" s="2">
        <v>242</v>
      </c>
      <c r="F246" s="2" t="s">
        <v>871</v>
      </c>
      <c r="G246" s="2" t="s">
        <v>871</v>
      </c>
      <c r="H246" s="2" t="s">
        <v>860</v>
      </c>
      <c r="I246" s="2" t="s">
        <v>860</v>
      </c>
      <c r="L246" s="2">
        <v>242</v>
      </c>
      <c r="M246" s="2" t="s">
        <v>869</v>
      </c>
      <c r="N246" s="2" t="s">
        <v>870</v>
      </c>
      <c r="O246" s="2" t="s">
        <v>858</v>
      </c>
      <c r="P246" s="2" t="s">
        <v>859</v>
      </c>
    </row>
    <row r="247" spans="1:16" ht="12.75">
      <c r="A247" s="2" t="s">
        <v>1144</v>
      </c>
      <c r="B247" s="107">
        <v>51</v>
      </c>
      <c r="E247" s="2">
        <v>243</v>
      </c>
      <c r="F247" s="2" t="s">
        <v>871</v>
      </c>
      <c r="G247" s="2" t="s">
        <v>871</v>
      </c>
      <c r="H247" s="2" t="s">
        <v>860</v>
      </c>
      <c r="I247" s="2" t="s">
        <v>860</v>
      </c>
      <c r="L247" s="2">
        <v>243</v>
      </c>
      <c r="M247" s="2" t="s">
        <v>869</v>
      </c>
      <c r="N247" s="2" t="s">
        <v>870</v>
      </c>
      <c r="O247" s="2" t="s">
        <v>858</v>
      </c>
      <c r="P247" s="2" t="s">
        <v>859</v>
      </c>
    </row>
    <row r="248" spans="1:16" ht="12.75">
      <c r="A248" s="2" t="s">
        <v>1145</v>
      </c>
      <c r="B248" s="107">
        <v>51</v>
      </c>
      <c r="E248" s="2">
        <v>244</v>
      </c>
      <c r="F248" s="2" t="s">
        <v>871</v>
      </c>
      <c r="G248" s="2" t="s">
        <v>871</v>
      </c>
      <c r="H248" s="2" t="s">
        <v>860</v>
      </c>
      <c r="I248" s="2" t="s">
        <v>860</v>
      </c>
      <c r="L248" s="2">
        <v>244</v>
      </c>
      <c r="M248" s="2" t="s">
        <v>869</v>
      </c>
      <c r="N248" s="2" t="s">
        <v>870</v>
      </c>
      <c r="O248" s="2" t="s">
        <v>858</v>
      </c>
      <c r="P248" s="2" t="s">
        <v>859</v>
      </c>
    </row>
    <row r="249" spans="1:16" ht="12.75">
      <c r="A249" s="2" t="s">
        <v>1146</v>
      </c>
      <c r="B249" s="107">
        <v>52</v>
      </c>
      <c r="E249" s="2">
        <v>245</v>
      </c>
      <c r="F249" s="2" t="s">
        <v>871</v>
      </c>
      <c r="G249" s="2" t="s">
        <v>871</v>
      </c>
      <c r="H249" s="2" t="s">
        <v>860</v>
      </c>
      <c r="I249" s="2" t="s">
        <v>860</v>
      </c>
      <c r="L249" s="2">
        <v>245</v>
      </c>
      <c r="M249" s="2" t="s">
        <v>869</v>
      </c>
      <c r="N249" s="2" t="s">
        <v>870</v>
      </c>
      <c r="O249" s="2" t="s">
        <v>858</v>
      </c>
      <c r="P249" s="2" t="s">
        <v>859</v>
      </c>
    </row>
    <row r="250" spans="1:16" ht="12.75">
      <c r="A250" s="2" t="s">
        <v>1147</v>
      </c>
      <c r="B250" s="107">
        <v>52</v>
      </c>
      <c r="E250" s="2">
        <v>246</v>
      </c>
      <c r="F250" s="2" t="s">
        <v>871</v>
      </c>
      <c r="G250" s="2" t="s">
        <v>871</v>
      </c>
      <c r="H250" s="2" t="s">
        <v>860</v>
      </c>
      <c r="I250" s="2" t="s">
        <v>860</v>
      </c>
      <c r="L250" s="2">
        <v>246</v>
      </c>
      <c r="M250" s="2" t="s">
        <v>869</v>
      </c>
      <c r="N250" s="2" t="s">
        <v>870</v>
      </c>
      <c r="O250" s="2" t="s">
        <v>858</v>
      </c>
      <c r="P250" s="2" t="s">
        <v>859</v>
      </c>
    </row>
    <row r="251" spans="1:16" ht="12.75">
      <c r="A251" s="2" t="s">
        <v>1148</v>
      </c>
      <c r="B251" s="107">
        <v>52</v>
      </c>
      <c r="E251" s="2">
        <v>247</v>
      </c>
      <c r="F251" s="2" t="s">
        <v>871</v>
      </c>
      <c r="G251" s="2" t="s">
        <v>871</v>
      </c>
      <c r="H251" s="2" t="s">
        <v>860</v>
      </c>
      <c r="I251" s="2" t="s">
        <v>860</v>
      </c>
      <c r="L251" s="2">
        <v>247</v>
      </c>
      <c r="M251" s="2" t="s">
        <v>869</v>
      </c>
      <c r="N251" s="2" t="s">
        <v>870</v>
      </c>
      <c r="O251" s="2" t="s">
        <v>858</v>
      </c>
      <c r="P251" s="2" t="s">
        <v>859</v>
      </c>
    </row>
    <row r="252" spans="1:16" ht="12.75">
      <c r="A252" s="2" t="s">
        <v>1149</v>
      </c>
      <c r="B252" s="107">
        <v>53</v>
      </c>
      <c r="E252" s="2">
        <v>248</v>
      </c>
      <c r="F252" s="2" t="s">
        <v>871</v>
      </c>
      <c r="G252" s="2" t="s">
        <v>871</v>
      </c>
      <c r="H252" s="2" t="s">
        <v>860</v>
      </c>
      <c r="I252" s="2" t="s">
        <v>860</v>
      </c>
      <c r="L252" s="2">
        <v>248</v>
      </c>
      <c r="M252" s="2" t="s">
        <v>869</v>
      </c>
      <c r="N252" s="2" t="s">
        <v>870</v>
      </c>
      <c r="O252" s="2" t="s">
        <v>858</v>
      </c>
      <c r="P252" s="2" t="s">
        <v>859</v>
      </c>
    </row>
    <row r="253" spans="1:16" ht="12.75">
      <c r="A253" s="2" t="s">
        <v>1150</v>
      </c>
      <c r="B253" s="107">
        <v>53</v>
      </c>
      <c r="E253" s="2">
        <v>249</v>
      </c>
      <c r="F253" s="2" t="s">
        <v>871</v>
      </c>
      <c r="G253" s="2" t="s">
        <v>871</v>
      </c>
      <c r="H253" s="2" t="s">
        <v>860</v>
      </c>
      <c r="I253" s="2" t="s">
        <v>860</v>
      </c>
      <c r="L253" s="2">
        <v>249</v>
      </c>
      <c r="M253" s="2" t="s">
        <v>869</v>
      </c>
      <c r="N253" s="2" t="s">
        <v>870</v>
      </c>
      <c r="O253" s="2" t="s">
        <v>858</v>
      </c>
      <c r="P253" s="2" t="s">
        <v>859</v>
      </c>
    </row>
    <row r="254" spans="1:16" ht="12.75">
      <c r="A254" s="2" t="s">
        <v>1151</v>
      </c>
      <c r="B254" s="107">
        <v>53</v>
      </c>
      <c r="E254" s="2">
        <v>250</v>
      </c>
      <c r="F254" s="2" t="s">
        <v>870</v>
      </c>
      <c r="G254" s="2" t="s">
        <v>871</v>
      </c>
      <c r="H254" s="2" t="s">
        <v>860</v>
      </c>
      <c r="I254" s="2" t="s">
        <v>860</v>
      </c>
      <c r="L254" s="2">
        <v>250</v>
      </c>
      <c r="M254" s="2" t="s">
        <v>869</v>
      </c>
      <c r="N254" s="2" t="s">
        <v>869</v>
      </c>
      <c r="O254" s="2" t="s">
        <v>858</v>
      </c>
      <c r="P254" s="2" t="s">
        <v>859</v>
      </c>
    </row>
    <row r="255" spans="1:16" ht="12.75">
      <c r="A255" s="2" t="s">
        <v>1152</v>
      </c>
      <c r="B255" s="107">
        <v>54</v>
      </c>
      <c r="E255" s="2">
        <v>251</v>
      </c>
      <c r="F255" s="2" t="s">
        <v>870</v>
      </c>
      <c r="G255" s="2" t="s">
        <v>871</v>
      </c>
      <c r="H255" s="2" t="s">
        <v>860</v>
      </c>
      <c r="I255" s="2" t="s">
        <v>860</v>
      </c>
      <c r="L255" s="2">
        <v>251</v>
      </c>
      <c r="M255" s="2" t="s">
        <v>869</v>
      </c>
      <c r="N255" s="2" t="s">
        <v>869</v>
      </c>
      <c r="O255" s="2" t="s">
        <v>858</v>
      </c>
      <c r="P255" s="2" t="s">
        <v>859</v>
      </c>
    </row>
    <row r="256" spans="1:16" ht="12.75">
      <c r="A256" s="2" t="s">
        <v>1153</v>
      </c>
      <c r="B256" s="107">
        <v>54</v>
      </c>
      <c r="E256" s="2">
        <v>252</v>
      </c>
      <c r="F256" s="2" t="s">
        <v>870</v>
      </c>
      <c r="G256" s="2" t="s">
        <v>871</v>
      </c>
      <c r="H256" s="2" t="s">
        <v>860</v>
      </c>
      <c r="I256" s="2" t="s">
        <v>860</v>
      </c>
      <c r="L256" s="2">
        <v>252</v>
      </c>
      <c r="M256" s="2" t="s">
        <v>869</v>
      </c>
      <c r="N256" s="2" t="s">
        <v>869</v>
      </c>
      <c r="O256" s="2" t="s">
        <v>858</v>
      </c>
      <c r="P256" s="2" t="s">
        <v>859</v>
      </c>
    </row>
    <row r="257" spans="1:16" ht="12.75">
      <c r="A257" s="2" t="s">
        <v>1154</v>
      </c>
      <c r="B257" s="107">
        <v>54</v>
      </c>
      <c r="E257" s="2">
        <v>253</v>
      </c>
      <c r="F257" s="2" t="s">
        <v>870</v>
      </c>
      <c r="G257" s="2" t="s">
        <v>871</v>
      </c>
      <c r="H257" s="2" t="s">
        <v>860</v>
      </c>
      <c r="I257" s="2" t="s">
        <v>860</v>
      </c>
      <c r="L257" s="2">
        <v>253</v>
      </c>
      <c r="M257" s="2" t="s">
        <v>869</v>
      </c>
      <c r="N257" s="2" t="s">
        <v>869</v>
      </c>
      <c r="O257" s="2" t="s">
        <v>858</v>
      </c>
      <c r="P257" s="2" t="s">
        <v>859</v>
      </c>
    </row>
    <row r="258" spans="1:16" ht="12.75">
      <c r="A258" s="2" t="s">
        <v>1155</v>
      </c>
      <c r="B258" s="107">
        <v>55</v>
      </c>
      <c r="E258" s="2">
        <v>254</v>
      </c>
      <c r="F258" s="2" t="s">
        <v>870</v>
      </c>
      <c r="G258" s="2" t="s">
        <v>871</v>
      </c>
      <c r="H258" s="2" t="s">
        <v>860</v>
      </c>
      <c r="I258" s="2" t="s">
        <v>860</v>
      </c>
      <c r="L258" s="2">
        <v>254</v>
      </c>
      <c r="M258" s="2" t="s">
        <v>869</v>
      </c>
      <c r="N258" s="2" t="s">
        <v>869</v>
      </c>
      <c r="O258" s="2" t="s">
        <v>858</v>
      </c>
      <c r="P258" s="2" t="s">
        <v>859</v>
      </c>
    </row>
    <row r="259" spans="1:16" ht="12.75">
      <c r="A259" s="2" t="s">
        <v>1156</v>
      </c>
      <c r="B259" s="107">
        <v>55</v>
      </c>
      <c r="E259" s="2">
        <v>255</v>
      </c>
      <c r="F259" s="2" t="s">
        <v>870</v>
      </c>
      <c r="G259" s="2" t="s">
        <v>871</v>
      </c>
      <c r="H259" s="2" t="s">
        <v>860</v>
      </c>
      <c r="I259" s="2" t="s">
        <v>860</v>
      </c>
      <c r="L259" s="2">
        <v>255</v>
      </c>
      <c r="M259" s="2" t="s">
        <v>869</v>
      </c>
      <c r="N259" s="2" t="s">
        <v>869</v>
      </c>
      <c r="O259" s="2" t="s">
        <v>858</v>
      </c>
      <c r="P259" s="2" t="s">
        <v>859</v>
      </c>
    </row>
    <row r="260" spans="1:16" ht="12.75">
      <c r="A260" s="2" t="s">
        <v>1157</v>
      </c>
      <c r="B260" s="107">
        <v>55</v>
      </c>
      <c r="E260" s="2">
        <v>256</v>
      </c>
      <c r="F260" s="2" t="s">
        <v>870</v>
      </c>
      <c r="G260" s="2" t="s">
        <v>871</v>
      </c>
      <c r="H260" s="2" t="s">
        <v>860</v>
      </c>
      <c r="I260" s="2" t="s">
        <v>860</v>
      </c>
      <c r="L260" s="2">
        <v>256</v>
      </c>
      <c r="M260" s="2" t="s">
        <v>869</v>
      </c>
      <c r="N260" s="2" t="s">
        <v>869</v>
      </c>
      <c r="O260" s="2" t="s">
        <v>858</v>
      </c>
      <c r="P260" s="2" t="s">
        <v>859</v>
      </c>
    </row>
    <row r="261" spans="1:16" ht="12.75">
      <c r="A261" s="2" t="s">
        <v>1158</v>
      </c>
      <c r="B261" s="107">
        <v>56</v>
      </c>
      <c r="E261" s="2">
        <v>257</v>
      </c>
      <c r="F261" s="2" t="s">
        <v>870</v>
      </c>
      <c r="G261" s="2" t="s">
        <v>871</v>
      </c>
      <c r="H261" s="2" t="s">
        <v>860</v>
      </c>
      <c r="I261" s="2" t="s">
        <v>860</v>
      </c>
      <c r="L261" s="2">
        <v>257</v>
      </c>
      <c r="M261" s="2" t="s">
        <v>869</v>
      </c>
      <c r="N261" s="2" t="s">
        <v>869</v>
      </c>
      <c r="O261" s="2" t="s">
        <v>858</v>
      </c>
      <c r="P261" s="2" t="s">
        <v>859</v>
      </c>
    </row>
    <row r="262" spans="1:16" ht="12.75">
      <c r="A262" s="2" t="s">
        <v>1159</v>
      </c>
      <c r="B262" s="107">
        <v>56</v>
      </c>
      <c r="E262" s="2">
        <v>258</v>
      </c>
      <c r="F262" s="2" t="s">
        <v>870</v>
      </c>
      <c r="G262" s="2" t="s">
        <v>871</v>
      </c>
      <c r="H262" s="2" t="s">
        <v>860</v>
      </c>
      <c r="I262" s="2" t="s">
        <v>860</v>
      </c>
      <c r="L262" s="2">
        <v>258</v>
      </c>
      <c r="M262" s="2" t="s">
        <v>869</v>
      </c>
      <c r="N262" s="2" t="s">
        <v>869</v>
      </c>
      <c r="O262" s="2" t="s">
        <v>858</v>
      </c>
      <c r="P262" s="2" t="s">
        <v>859</v>
      </c>
    </row>
    <row r="263" spans="1:16" ht="12.75">
      <c r="A263" s="2" t="s">
        <v>1160</v>
      </c>
      <c r="B263" s="107">
        <v>56</v>
      </c>
      <c r="E263" s="2">
        <v>259</v>
      </c>
      <c r="F263" s="2" t="s">
        <v>870</v>
      </c>
      <c r="G263" s="2" t="s">
        <v>871</v>
      </c>
      <c r="H263" s="2" t="s">
        <v>860</v>
      </c>
      <c r="I263" s="2" t="s">
        <v>860</v>
      </c>
      <c r="L263" s="2">
        <v>259</v>
      </c>
      <c r="M263" s="2" t="s">
        <v>869</v>
      </c>
      <c r="N263" s="2" t="s">
        <v>869</v>
      </c>
      <c r="O263" s="2" t="s">
        <v>858</v>
      </c>
      <c r="P263" s="2" t="s">
        <v>859</v>
      </c>
    </row>
    <row r="264" spans="1:16" ht="12.75">
      <c r="A264" s="2" t="s">
        <v>1161</v>
      </c>
      <c r="B264" s="107">
        <v>57</v>
      </c>
      <c r="E264" s="2">
        <v>260</v>
      </c>
      <c r="F264" s="2" t="s">
        <v>870</v>
      </c>
      <c r="G264" s="2" t="s">
        <v>870</v>
      </c>
      <c r="H264" s="2" t="s">
        <v>859</v>
      </c>
      <c r="I264" s="2" t="s">
        <v>860</v>
      </c>
      <c r="L264" s="2">
        <v>260</v>
      </c>
      <c r="M264" s="2" t="s">
        <v>869</v>
      </c>
      <c r="N264" s="2" t="s">
        <v>869</v>
      </c>
      <c r="O264" s="2" t="s">
        <v>858</v>
      </c>
      <c r="P264" s="2" t="s">
        <v>859</v>
      </c>
    </row>
    <row r="265" spans="1:16" ht="12.75">
      <c r="A265" s="2" t="s">
        <v>1162</v>
      </c>
      <c r="B265" s="107">
        <v>57</v>
      </c>
      <c r="E265" s="2">
        <v>261</v>
      </c>
      <c r="F265" s="2" t="s">
        <v>870</v>
      </c>
      <c r="G265" s="2" t="s">
        <v>870</v>
      </c>
      <c r="H265" s="2" t="s">
        <v>859</v>
      </c>
      <c r="I265" s="2" t="s">
        <v>860</v>
      </c>
      <c r="L265" s="2">
        <v>261</v>
      </c>
      <c r="M265" s="2" t="s">
        <v>869</v>
      </c>
      <c r="N265" s="2" t="s">
        <v>869</v>
      </c>
      <c r="O265" s="2" t="s">
        <v>858</v>
      </c>
      <c r="P265" s="2" t="s">
        <v>859</v>
      </c>
    </row>
    <row r="266" spans="1:16" ht="12.75">
      <c r="A266" s="2" t="s">
        <v>1163</v>
      </c>
      <c r="B266" s="107">
        <v>57</v>
      </c>
      <c r="E266" s="2">
        <v>262</v>
      </c>
      <c r="F266" s="2" t="s">
        <v>870</v>
      </c>
      <c r="G266" s="2" t="s">
        <v>870</v>
      </c>
      <c r="H266" s="2" t="s">
        <v>859</v>
      </c>
      <c r="I266" s="2" t="s">
        <v>860</v>
      </c>
      <c r="L266" s="2">
        <v>262</v>
      </c>
      <c r="M266" s="2" t="s">
        <v>869</v>
      </c>
      <c r="N266" s="2" t="s">
        <v>869</v>
      </c>
      <c r="O266" s="2" t="s">
        <v>858</v>
      </c>
      <c r="P266" s="2" t="s">
        <v>859</v>
      </c>
    </row>
    <row r="267" spans="1:16" ht="12.75">
      <c r="A267" s="2" t="s">
        <v>1164</v>
      </c>
      <c r="B267" s="107">
        <v>58</v>
      </c>
      <c r="E267" s="2">
        <v>263</v>
      </c>
      <c r="F267" s="2" t="s">
        <v>870</v>
      </c>
      <c r="G267" s="2" t="s">
        <v>870</v>
      </c>
      <c r="H267" s="2" t="s">
        <v>859</v>
      </c>
      <c r="I267" s="2" t="s">
        <v>860</v>
      </c>
      <c r="L267" s="2">
        <v>263</v>
      </c>
      <c r="M267" s="2" t="s">
        <v>869</v>
      </c>
      <c r="N267" s="2" t="s">
        <v>869</v>
      </c>
      <c r="O267" s="2" t="s">
        <v>858</v>
      </c>
      <c r="P267" s="2" t="s">
        <v>859</v>
      </c>
    </row>
    <row r="268" spans="1:16" ht="12.75">
      <c r="A268" s="2" t="s">
        <v>1165</v>
      </c>
      <c r="B268" s="107">
        <v>58</v>
      </c>
      <c r="E268" s="2">
        <v>264</v>
      </c>
      <c r="F268" s="2" t="s">
        <v>870</v>
      </c>
      <c r="G268" s="2" t="s">
        <v>870</v>
      </c>
      <c r="H268" s="2" t="s">
        <v>859</v>
      </c>
      <c r="I268" s="2" t="s">
        <v>860</v>
      </c>
      <c r="L268" s="2">
        <v>264</v>
      </c>
      <c r="M268" s="2" t="s">
        <v>869</v>
      </c>
      <c r="N268" s="2" t="s">
        <v>869</v>
      </c>
      <c r="O268" s="2" t="s">
        <v>858</v>
      </c>
      <c r="P268" s="2" t="s">
        <v>859</v>
      </c>
    </row>
    <row r="269" spans="1:16" ht="12.75">
      <c r="A269" s="2" t="s">
        <v>1166</v>
      </c>
      <c r="B269" s="107">
        <v>58</v>
      </c>
      <c r="E269" s="2">
        <v>265</v>
      </c>
      <c r="F269" s="2" t="s">
        <v>870</v>
      </c>
      <c r="G269" s="2" t="s">
        <v>870</v>
      </c>
      <c r="H269" s="2" t="s">
        <v>859</v>
      </c>
      <c r="I269" s="2" t="s">
        <v>860</v>
      </c>
      <c r="L269" s="2">
        <v>265</v>
      </c>
      <c r="M269" s="2" t="s">
        <v>869</v>
      </c>
      <c r="N269" s="2" t="s">
        <v>869</v>
      </c>
      <c r="O269" s="2" t="s">
        <v>858</v>
      </c>
      <c r="P269" s="2" t="s">
        <v>859</v>
      </c>
    </row>
    <row r="270" spans="1:16" ht="12.75">
      <c r="A270" s="2" t="s">
        <v>1167</v>
      </c>
      <c r="B270" s="107">
        <v>59</v>
      </c>
      <c r="E270" s="2">
        <v>266</v>
      </c>
      <c r="F270" s="2" t="s">
        <v>870</v>
      </c>
      <c r="G270" s="2" t="s">
        <v>870</v>
      </c>
      <c r="H270" s="2" t="s">
        <v>859</v>
      </c>
      <c r="I270" s="2" t="s">
        <v>860</v>
      </c>
      <c r="L270" s="2">
        <v>266</v>
      </c>
      <c r="M270" s="2" t="s">
        <v>869</v>
      </c>
      <c r="N270" s="2" t="s">
        <v>869</v>
      </c>
      <c r="O270" s="2" t="s">
        <v>858</v>
      </c>
      <c r="P270" s="2" t="s">
        <v>859</v>
      </c>
    </row>
    <row r="271" spans="1:16" ht="12.75">
      <c r="A271" s="2" t="s">
        <v>1168</v>
      </c>
      <c r="B271" s="107">
        <v>59</v>
      </c>
      <c r="E271" s="2">
        <v>267</v>
      </c>
      <c r="F271" s="2" t="s">
        <v>870</v>
      </c>
      <c r="G271" s="2" t="s">
        <v>870</v>
      </c>
      <c r="H271" s="2" t="s">
        <v>859</v>
      </c>
      <c r="I271" s="2" t="s">
        <v>860</v>
      </c>
      <c r="L271" s="2">
        <v>267</v>
      </c>
      <c r="M271" s="2" t="s">
        <v>869</v>
      </c>
      <c r="N271" s="2" t="s">
        <v>869</v>
      </c>
      <c r="O271" s="2" t="s">
        <v>858</v>
      </c>
      <c r="P271" s="2" t="s">
        <v>859</v>
      </c>
    </row>
    <row r="272" spans="1:16" ht="12.75">
      <c r="A272" s="2" t="s">
        <v>1169</v>
      </c>
      <c r="B272" s="107">
        <v>59</v>
      </c>
      <c r="E272" s="2">
        <v>268</v>
      </c>
      <c r="F272" s="2" t="s">
        <v>870</v>
      </c>
      <c r="G272" s="2" t="s">
        <v>870</v>
      </c>
      <c r="H272" s="2" t="s">
        <v>859</v>
      </c>
      <c r="I272" s="2" t="s">
        <v>860</v>
      </c>
      <c r="L272" s="2">
        <v>268</v>
      </c>
      <c r="M272" s="2" t="s">
        <v>869</v>
      </c>
      <c r="N272" s="2" t="s">
        <v>869</v>
      </c>
      <c r="O272" s="2" t="s">
        <v>858</v>
      </c>
      <c r="P272" s="2" t="s">
        <v>859</v>
      </c>
    </row>
    <row r="273" spans="1:16" ht="12.75">
      <c r="A273" s="2" t="s">
        <v>1170</v>
      </c>
      <c r="B273" s="107">
        <v>60</v>
      </c>
      <c r="E273" s="2">
        <v>269</v>
      </c>
      <c r="F273" s="2" t="s">
        <v>870</v>
      </c>
      <c r="G273" s="2" t="s">
        <v>870</v>
      </c>
      <c r="H273" s="2" t="s">
        <v>859</v>
      </c>
      <c r="I273" s="2" t="s">
        <v>860</v>
      </c>
      <c r="L273" s="2">
        <v>269</v>
      </c>
      <c r="M273" s="2" t="s">
        <v>869</v>
      </c>
      <c r="N273" s="2" t="s">
        <v>869</v>
      </c>
      <c r="O273" s="2" t="s">
        <v>858</v>
      </c>
      <c r="P273" s="2" t="s">
        <v>859</v>
      </c>
    </row>
    <row r="274" spans="1:16" ht="12.75">
      <c r="A274" s="2" t="s">
        <v>1171</v>
      </c>
      <c r="B274" s="107">
        <v>60</v>
      </c>
      <c r="E274" s="2">
        <v>270</v>
      </c>
      <c r="F274" s="2" t="s">
        <v>869</v>
      </c>
      <c r="G274" s="2" t="s">
        <v>870</v>
      </c>
      <c r="H274" s="2" t="s">
        <v>859</v>
      </c>
      <c r="I274" s="2" t="s">
        <v>860</v>
      </c>
      <c r="L274" s="2">
        <v>270</v>
      </c>
      <c r="M274" s="2" t="s">
        <v>869</v>
      </c>
      <c r="N274" s="2" t="s">
        <v>869</v>
      </c>
      <c r="O274" s="2" t="s">
        <v>857</v>
      </c>
      <c r="P274" s="2" t="s">
        <v>858</v>
      </c>
    </row>
    <row r="275" spans="1:16" ht="12.75">
      <c r="A275" s="2" t="s">
        <v>1172</v>
      </c>
      <c r="B275" s="107">
        <v>60</v>
      </c>
      <c r="E275" s="2">
        <v>271</v>
      </c>
      <c r="F275" s="2" t="s">
        <v>869</v>
      </c>
      <c r="G275" s="2" t="s">
        <v>870</v>
      </c>
      <c r="H275" s="2" t="s">
        <v>859</v>
      </c>
      <c r="I275" s="2" t="s">
        <v>860</v>
      </c>
      <c r="L275" s="2">
        <v>271</v>
      </c>
      <c r="M275" s="2" t="s">
        <v>869</v>
      </c>
      <c r="N275" s="2" t="s">
        <v>869</v>
      </c>
      <c r="O275" s="2" t="s">
        <v>857</v>
      </c>
      <c r="P275" s="2" t="s">
        <v>858</v>
      </c>
    </row>
    <row r="276" spans="1:16" ht="12.75">
      <c r="A276" s="2" t="s">
        <v>1173</v>
      </c>
      <c r="B276" s="107">
        <v>61</v>
      </c>
      <c r="E276" s="2">
        <v>272</v>
      </c>
      <c r="F276" s="2" t="s">
        <v>869</v>
      </c>
      <c r="G276" s="2" t="s">
        <v>870</v>
      </c>
      <c r="H276" s="2" t="s">
        <v>859</v>
      </c>
      <c r="I276" s="2" t="s">
        <v>860</v>
      </c>
      <c r="L276" s="2">
        <v>272</v>
      </c>
      <c r="M276" s="2" t="s">
        <v>869</v>
      </c>
      <c r="N276" s="2" t="s">
        <v>869</v>
      </c>
      <c r="O276" s="2" t="s">
        <v>857</v>
      </c>
      <c r="P276" s="2" t="s">
        <v>858</v>
      </c>
    </row>
    <row r="277" spans="1:16" ht="12.75">
      <c r="A277" s="2" t="s">
        <v>1174</v>
      </c>
      <c r="B277" s="107">
        <v>61</v>
      </c>
      <c r="E277" s="2">
        <v>273</v>
      </c>
      <c r="F277" s="2" t="s">
        <v>869</v>
      </c>
      <c r="G277" s="2" t="s">
        <v>870</v>
      </c>
      <c r="H277" s="2" t="s">
        <v>859</v>
      </c>
      <c r="I277" s="2" t="s">
        <v>860</v>
      </c>
      <c r="L277" s="2">
        <v>273</v>
      </c>
      <c r="M277" s="2" t="s">
        <v>869</v>
      </c>
      <c r="N277" s="2" t="s">
        <v>869</v>
      </c>
      <c r="O277" s="2" t="s">
        <v>857</v>
      </c>
      <c r="P277" s="2" t="s">
        <v>858</v>
      </c>
    </row>
    <row r="278" spans="1:16" ht="12.75">
      <c r="A278" s="2" t="s">
        <v>1175</v>
      </c>
      <c r="B278" s="107">
        <v>61</v>
      </c>
      <c r="E278" s="2">
        <v>274</v>
      </c>
      <c r="F278" s="2" t="s">
        <v>869</v>
      </c>
      <c r="G278" s="2" t="s">
        <v>870</v>
      </c>
      <c r="H278" s="2" t="s">
        <v>859</v>
      </c>
      <c r="I278" s="2" t="s">
        <v>860</v>
      </c>
      <c r="L278" s="2">
        <v>274</v>
      </c>
      <c r="M278" s="2" t="s">
        <v>869</v>
      </c>
      <c r="N278" s="2" t="s">
        <v>869</v>
      </c>
      <c r="O278" s="2" t="s">
        <v>857</v>
      </c>
      <c r="P278" s="2" t="s">
        <v>858</v>
      </c>
    </row>
    <row r="279" spans="1:16" ht="12.75">
      <c r="A279" s="2" t="s">
        <v>1176</v>
      </c>
      <c r="B279" s="107">
        <v>62</v>
      </c>
      <c r="E279" s="2">
        <v>275</v>
      </c>
      <c r="F279" s="2" t="s">
        <v>869</v>
      </c>
      <c r="G279" s="2" t="s">
        <v>870</v>
      </c>
      <c r="H279" s="2" t="s">
        <v>859</v>
      </c>
      <c r="I279" s="2" t="s">
        <v>860</v>
      </c>
      <c r="L279" s="2">
        <v>275</v>
      </c>
      <c r="M279" s="2" t="s">
        <v>869</v>
      </c>
      <c r="N279" s="2" t="s">
        <v>869</v>
      </c>
      <c r="O279" s="2" t="s">
        <v>857</v>
      </c>
      <c r="P279" s="2" t="s">
        <v>858</v>
      </c>
    </row>
    <row r="280" spans="1:16" ht="12.75">
      <c r="A280" s="2" t="s">
        <v>1177</v>
      </c>
      <c r="B280" s="107">
        <v>62</v>
      </c>
      <c r="E280" s="2">
        <v>276</v>
      </c>
      <c r="F280" s="2" t="s">
        <v>869</v>
      </c>
      <c r="G280" s="2" t="s">
        <v>870</v>
      </c>
      <c r="H280" s="2" t="s">
        <v>859</v>
      </c>
      <c r="I280" s="2" t="s">
        <v>860</v>
      </c>
      <c r="L280" s="2">
        <v>276</v>
      </c>
      <c r="M280" s="2" t="s">
        <v>869</v>
      </c>
      <c r="N280" s="2" t="s">
        <v>869</v>
      </c>
      <c r="O280" s="2" t="s">
        <v>857</v>
      </c>
      <c r="P280" s="2" t="s">
        <v>858</v>
      </c>
    </row>
    <row r="281" spans="1:16" ht="12.75">
      <c r="A281" s="2" t="s">
        <v>1178</v>
      </c>
      <c r="B281" s="107">
        <v>62</v>
      </c>
      <c r="E281" s="2">
        <v>277</v>
      </c>
      <c r="F281" s="2" t="s">
        <v>869</v>
      </c>
      <c r="G281" s="2" t="s">
        <v>870</v>
      </c>
      <c r="H281" s="2" t="s">
        <v>859</v>
      </c>
      <c r="I281" s="2" t="s">
        <v>860</v>
      </c>
      <c r="L281" s="2">
        <v>277</v>
      </c>
      <c r="M281" s="2" t="s">
        <v>869</v>
      </c>
      <c r="N281" s="2" t="s">
        <v>869</v>
      </c>
      <c r="O281" s="2" t="s">
        <v>857</v>
      </c>
      <c r="P281" s="2" t="s">
        <v>858</v>
      </c>
    </row>
    <row r="282" spans="1:16" ht="12.75">
      <c r="A282" s="2" t="s">
        <v>1179</v>
      </c>
      <c r="B282" s="107">
        <v>63</v>
      </c>
      <c r="E282" s="2">
        <v>278</v>
      </c>
      <c r="F282" s="2" t="s">
        <v>869</v>
      </c>
      <c r="G282" s="2" t="s">
        <v>870</v>
      </c>
      <c r="H282" s="2" t="s">
        <v>859</v>
      </c>
      <c r="I282" s="2" t="s">
        <v>860</v>
      </c>
      <c r="L282" s="2">
        <v>278</v>
      </c>
      <c r="M282" s="2" t="s">
        <v>869</v>
      </c>
      <c r="N282" s="2" t="s">
        <v>869</v>
      </c>
      <c r="O282" s="2" t="s">
        <v>857</v>
      </c>
      <c r="P282" s="2" t="s">
        <v>858</v>
      </c>
    </row>
    <row r="283" spans="1:16" ht="12.75">
      <c r="A283" s="2" t="s">
        <v>1180</v>
      </c>
      <c r="B283" s="107">
        <v>63</v>
      </c>
      <c r="E283" s="2">
        <v>279</v>
      </c>
      <c r="F283" s="2" t="s">
        <v>869</v>
      </c>
      <c r="G283" s="2" t="s">
        <v>870</v>
      </c>
      <c r="H283" s="2" t="s">
        <v>859</v>
      </c>
      <c r="I283" s="2" t="s">
        <v>860</v>
      </c>
      <c r="L283" s="2">
        <v>279</v>
      </c>
      <c r="M283" s="2" t="s">
        <v>869</v>
      </c>
      <c r="N283" s="2" t="s">
        <v>869</v>
      </c>
      <c r="O283" s="2" t="s">
        <v>857</v>
      </c>
      <c r="P283" s="2" t="s">
        <v>858</v>
      </c>
    </row>
    <row r="284" spans="1:16" ht="12.75">
      <c r="A284" s="2" t="s">
        <v>1181</v>
      </c>
      <c r="B284" s="107">
        <v>63</v>
      </c>
      <c r="E284" s="2">
        <v>280</v>
      </c>
      <c r="F284" s="2" t="s">
        <v>869</v>
      </c>
      <c r="G284" s="2" t="s">
        <v>870</v>
      </c>
      <c r="H284" s="2" t="s">
        <v>859</v>
      </c>
      <c r="I284" s="2" t="s">
        <v>859</v>
      </c>
      <c r="L284" s="2">
        <v>280</v>
      </c>
      <c r="M284" s="2" t="s">
        <v>869</v>
      </c>
      <c r="N284" s="2" t="s">
        <v>869</v>
      </c>
      <c r="O284" s="2" t="s">
        <v>857</v>
      </c>
      <c r="P284" s="2" t="s">
        <v>858</v>
      </c>
    </row>
    <row r="285" spans="1:16" ht="12.75">
      <c r="A285" s="2" t="s">
        <v>1182</v>
      </c>
      <c r="B285" s="107">
        <v>64</v>
      </c>
      <c r="E285" s="2">
        <v>281</v>
      </c>
      <c r="F285" s="2" t="s">
        <v>869</v>
      </c>
      <c r="G285" s="2" t="s">
        <v>870</v>
      </c>
      <c r="H285" s="2" t="s">
        <v>859</v>
      </c>
      <c r="I285" s="2" t="s">
        <v>859</v>
      </c>
      <c r="L285" s="2">
        <v>281</v>
      </c>
      <c r="M285" s="2" t="s">
        <v>869</v>
      </c>
      <c r="N285" s="2" t="s">
        <v>869</v>
      </c>
      <c r="O285" s="2" t="s">
        <v>857</v>
      </c>
      <c r="P285" s="2" t="s">
        <v>858</v>
      </c>
    </row>
    <row r="286" spans="1:16" ht="12.75">
      <c r="A286" s="2" t="s">
        <v>1183</v>
      </c>
      <c r="B286" s="107">
        <v>64</v>
      </c>
      <c r="E286" s="2">
        <v>282</v>
      </c>
      <c r="F286" s="2" t="s">
        <v>869</v>
      </c>
      <c r="G286" s="2" t="s">
        <v>870</v>
      </c>
      <c r="H286" s="2" t="s">
        <v>859</v>
      </c>
      <c r="I286" s="2" t="s">
        <v>859</v>
      </c>
      <c r="L286" s="2">
        <v>282</v>
      </c>
      <c r="M286" s="2" t="s">
        <v>869</v>
      </c>
      <c r="N286" s="2" t="s">
        <v>869</v>
      </c>
      <c r="O286" s="2" t="s">
        <v>857</v>
      </c>
      <c r="P286" s="2" t="s">
        <v>858</v>
      </c>
    </row>
    <row r="287" spans="1:16" ht="12.75">
      <c r="A287" s="2" t="s">
        <v>1184</v>
      </c>
      <c r="B287" s="107">
        <v>64</v>
      </c>
      <c r="E287" s="2">
        <v>283</v>
      </c>
      <c r="F287" s="2" t="s">
        <v>869</v>
      </c>
      <c r="G287" s="2" t="s">
        <v>870</v>
      </c>
      <c r="H287" s="2" t="s">
        <v>859</v>
      </c>
      <c r="I287" s="2" t="s">
        <v>859</v>
      </c>
      <c r="L287" s="2">
        <v>283</v>
      </c>
      <c r="M287" s="2" t="s">
        <v>869</v>
      </c>
      <c r="N287" s="2" t="s">
        <v>869</v>
      </c>
      <c r="O287" s="2" t="s">
        <v>857</v>
      </c>
      <c r="P287" s="2" t="s">
        <v>858</v>
      </c>
    </row>
    <row r="288" spans="1:16" ht="12.75">
      <c r="A288" s="2" t="s">
        <v>1185</v>
      </c>
      <c r="B288" s="107">
        <v>65</v>
      </c>
      <c r="E288" s="2">
        <v>284</v>
      </c>
      <c r="F288" s="2" t="s">
        <v>869</v>
      </c>
      <c r="G288" s="2" t="s">
        <v>870</v>
      </c>
      <c r="H288" s="2" t="s">
        <v>859</v>
      </c>
      <c r="I288" s="2" t="s">
        <v>859</v>
      </c>
      <c r="L288" s="2">
        <v>284</v>
      </c>
      <c r="M288" s="2" t="s">
        <v>869</v>
      </c>
      <c r="N288" s="2" t="s">
        <v>869</v>
      </c>
      <c r="O288" s="2" t="s">
        <v>857</v>
      </c>
      <c r="P288" s="2" t="s">
        <v>858</v>
      </c>
    </row>
    <row r="289" spans="1:16" ht="12.75">
      <c r="A289" s="2" t="s">
        <v>1186</v>
      </c>
      <c r="B289" s="107">
        <v>65</v>
      </c>
      <c r="E289" s="2">
        <v>285</v>
      </c>
      <c r="F289" s="2" t="s">
        <v>869</v>
      </c>
      <c r="G289" s="2" t="s">
        <v>869</v>
      </c>
      <c r="H289" s="2" t="s">
        <v>859</v>
      </c>
      <c r="I289" s="2" t="s">
        <v>859</v>
      </c>
      <c r="L289" s="2">
        <v>285</v>
      </c>
      <c r="M289" s="2" t="s">
        <v>869</v>
      </c>
      <c r="N289" s="2" t="s">
        <v>869</v>
      </c>
      <c r="O289" s="2" t="s">
        <v>857</v>
      </c>
      <c r="P289" s="2" t="s">
        <v>858</v>
      </c>
    </row>
    <row r="290" spans="1:16" ht="12.75">
      <c r="A290" s="2" t="s">
        <v>1187</v>
      </c>
      <c r="B290" s="107">
        <v>65</v>
      </c>
      <c r="E290" s="2">
        <v>286</v>
      </c>
      <c r="F290" s="2" t="s">
        <v>869</v>
      </c>
      <c r="G290" s="2" t="s">
        <v>869</v>
      </c>
      <c r="H290" s="2" t="s">
        <v>859</v>
      </c>
      <c r="I290" s="2" t="s">
        <v>859</v>
      </c>
      <c r="L290" s="2">
        <v>286</v>
      </c>
      <c r="M290" s="2" t="s">
        <v>869</v>
      </c>
      <c r="N290" s="2" t="s">
        <v>869</v>
      </c>
      <c r="O290" s="2" t="s">
        <v>857</v>
      </c>
      <c r="P290" s="2" t="s">
        <v>858</v>
      </c>
    </row>
    <row r="291" spans="1:16" ht="12.75">
      <c r="A291" s="2" t="s">
        <v>1188</v>
      </c>
      <c r="B291" s="107">
        <v>66</v>
      </c>
      <c r="E291" s="2">
        <v>287</v>
      </c>
      <c r="F291" s="2" t="s">
        <v>869</v>
      </c>
      <c r="G291" s="2" t="s">
        <v>869</v>
      </c>
      <c r="H291" s="2" t="s">
        <v>859</v>
      </c>
      <c r="I291" s="2" t="s">
        <v>859</v>
      </c>
      <c r="L291" s="2">
        <v>287</v>
      </c>
      <c r="M291" s="2" t="s">
        <v>869</v>
      </c>
      <c r="N291" s="2" t="s">
        <v>869</v>
      </c>
      <c r="O291" s="2" t="s">
        <v>857</v>
      </c>
      <c r="P291" s="2" t="s">
        <v>858</v>
      </c>
    </row>
    <row r="292" spans="1:16" ht="12.75">
      <c r="A292" s="2" t="s">
        <v>1189</v>
      </c>
      <c r="B292" s="107">
        <v>66</v>
      </c>
      <c r="E292" s="2">
        <v>288</v>
      </c>
      <c r="F292" s="2" t="s">
        <v>869</v>
      </c>
      <c r="G292" s="2" t="s">
        <v>869</v>
      </c>
      <c r="H292" s="2" t="s">
        <v>859</v>
      </c>
      <c r="I292" s="2" t="s">
        <v>859</v>
      </c>
      <c r="L292" s="2">
        <v>288</v>
      </c>
      <c r="M292" s="2" t="s">
        <v>869</v>
      </c>
      <c r="N292" s="2" t="s">
        <v>869</v>
      </c>
      <c r="O292" s="2" t="s">
        <v>857</v>
      </c>
      <c r="P292" s="2" t="s">
        <v>858</v>
      </c>
    </row>
    <row r="293" spans="1:16" ht="12.75">
      <c r="A293" s="2" t="s">
        <v>1190</v>
      </c>
      <c r="B293" s="107">
        <v>66</v>
      </c>
      <c r="E293" s="2">
        <v>289</v>
      </c>
      <c r="F293" s="2" t="s">
        <v>869</v>
      </c>
      <c r="G293" s="2" t="s">
        <v>869</v>
      </c>
      <c r="H293" s="2" t="s">
        <v>859</v>
      </c>
      <c r="I293" s="2" t="s">
        <v>859</v>
      </c>
      <c r="L293" s="2">
        <v>289</v>
      </c>
      <c r="M293" s="2" t="s">
        <v>869</v>
      </c>
      <c r="N293" s="2" t="s">
        <v>869</v>
      </c>
      <c r="O293" s="2" t="s">
        <v>857</v>
      </c>
      <c r="P293" s="2" t="s">
        <v>858</v>
      </c>
    </row>
    <row r="294" spans="1:16" ht="12.75">
      <c r="A294" s="2" t="s">
        <v>1191</v>
      </c>
      <c r="B294" s="107">
        <v>67</v>
      </c>
      <c r="E294" s="2">
        <v>290</v>
      </c>
      <c r="F294" s="2" t="s">
        <v>869</v>
      </c>
      <c r="G294" s="2" t="s">
        <v>869</v>
      </c>
      <c r="H294" s="2" t="s">
        <v>859</v>
      </c>
      <c r="I294" s="2" t="s">
        <v>859</v>
      </c>
      <c r="L294" s="2">
        <v>290</v>
      </c>
      <c r="M294" s="2" t="s">
        <v>869</v>
      </c>
      <c r="N294" s="2" t="s">
        <v>869</v>
      </c>
      <c r="O294" s="2" t="s">
        <v>857</v>
      </c>
      <c r="P294" s="2" t="s">
        <v>858</v>
      </c>
    </row>
    <row r="295" spans="1:16" ht="12.75">
      <c r="A295" s="2" t="s">
        <v>1192</v>
      </c>
      <c r="B295" s="107">
        <v>67</v>
      </c>
      <c r="E295" s="2">
        <v>291</v>
      </c>
      <c r="F295" s="2" t="s">
        <v>869</v>
      </c>
      <c r="G295" s="2" t="s">
        <v>869</v>
      </c>
      <c r="H295" s="2" t="s">
        <v>859</v>
      </c>
      <c r="I295" s="2" t="s">
        <v>859</v>
      </c>
      <c r="L295" s="2">
        <v>291</v>
      </c>
      <c r="M295" s="2" t="s">
        <v>869</v>
      </c>
      <c r="N295" s="2" t="s">
        <v>869</v>
      </c>
      <c r="O295" s="2" t="s">
        <v>857</v>
      </c>
      <c r="P295" s="2" t="s">
        <v>858</v>
      </c>
    </row>
    <row r="296" spans="1:16" ht="12.75">
      <c r="A296" s="2" t="s">
        <v>1193</v>
      </c>
      <c r="B296" s="107">
        <v>67</v>
      </c>
      <c r="E296" s="2">
        <v>292</v>
      </c>
      <c r="F296" s="2" t="s">
        <v>869</v>
      </c>
      <c r="G296" s="2" t="s">
        <v>869</v>
      </c>
      <c r="H296" s="2" t="s">
        <v>859</v>
      </c>
      <c r="I296" s="2" t="s">
        <v>859</v>
      </c>
      <c r="L296" s="2">
        <v>292</v>
      </c>
      <c r="M296" s="2" t="s">
        <v>869</v>
      </c>
      <c r="N296" s="2" t="s">
        <v>869</v>
      </c>
      <c r="O296" s="2" t="s">
        <v>857</v>
      </c>
      <c r="P296" s="2" t="s">
        <v>858</v>
      </c>
    </row>
    <row r="297" spans="1:16" ht="12.75">
      <c r="A297" s="2" t="s">
        <v>1194</v>
      </c>
      <c r="B297" s="107">
        <v>68</v>
      </c>
      <c r="E297" s="2">
        <v>293</v>
      </c>
      <c r="F297" s="2" t="s">
        <v>869</v>
      </c>
      <c r="G297" s="2" t="s">
        <v>869</v>
      </c>
      <c r="H297" s="2" t="s">
        <v>859</v>
      </c>
      <c r="I297" s="2" t="s">
        <v>859</v>
      </c>
      <c r="L297" s="2">
        <v>293</v>
      </c>
      <c r="M297" s="2" t="s">
        <v>869</v>
      </c>
      <c r="N297" s="2" t="s">
        <v>869</v>
      </c>
      <c r="O297" s="2" t="s">
        <v>857</v>
      </c>
      <c r="P297" s="2" t="s">
        <v>858</v>
      </c>
    </row>
    <row r="298" spans="1:16" ht="12.75">
      <c r="A298" s="2" t="s">
        <v>1195</v>
      </c>
      <c r="B298" s="107">
        <v>68</v>
      </c>
      <c r="E298" s="2">
        <v>294</v>
      </c>
      <c r="F298" s="2" t="s">
        <v>869</v>
      </c>
      <c r="G298" s="2" t="s">
        <v>869</v>
      </c>
      <c r="H298" s="2" t="s">
        <v>859</v>
      </c>
      <c r="I298" s="2" t="s">
        <v>859</v>
      </c>
      <c r="L298" s="2">
        <v>294</v>
      </c>
      <c r="M298" s="2" t="s">
        <v>869</v>
      </c>
      <c r="N298" s="2" t="s">
        <v>869</v>
      </c>
      <c r="O298" s="2" t="s">
        <v>857</v>
      </c>
      <c r="P298" s="2" t="s">
        <v>858</v>
      </c>
    </row>
    <row r="299" spans="1:16" ht="12.75">
      <c r="A299" s="2" t="s">
        <v>1196</v>
      </c>
      <c r="B299" s="107">
        <v>68</v>
      </c>
      <c r="E299" s="2">
        <v>295</v>
      </c>
      <c r="F299" s="2" t="s">
        <v>869</v>
      </c>
      <c r="G299" s="2" t="s">
        <v>869</v>
      </c>
      <c r="H299" s="2" t="s">
        <v>859</v>
      </c>
      <c r="I299" s="2" t="s">
        <v>859</v>
      </c>
      <c r="L299" s="2">
        <v>295</v>
      </c>
      <c r="M299" s="2" t="s">
        <v>869</v>
      </c>
      <c r="N299" s="2" t="s">
        <v>869</v>
      </c>
      <c r="O299" s="2" t="s">
        <v>857</v>
      </c>
      <c r="P299" s="2" t="s">
        <v>858</v>
      </c>
    </row>
    <row r="300" spans="1:16" ht="12.75">
      <c r="A300" s="2" t="s">
        <v>1197</v>
      </c>
      <c r="B300" s="107">
        <v>69</v>
      </c>
      <c r="E300" s="2">
        <v>296</v>
      </c>
      <c r="F300" s="2" t="s">
        <v>869</v>
      </c>
      <c r="G300" s="2" t="s">
        <v>869</v>
      </c>
      <c r="H300" s="2" t="s">
        <v>859</v>
      </c>
      <c r="I300" s="2" t="s">
        <v>859</v>
      </c>
      <c r="L300" s="2">
        <v>296</v>
      </c>
      <c r="M300" s="2" t="s">
        <v>869</v>
      </c>
      <c r="N300" s="2" t="s">
        <v>869</v>
      </c>
      <c r="O300" s="2" t="s">
        <v>857</v>
      </c>
      <c r="P300" s="2" t="s">
        <v>858</v>
      </c>
    </row>
    <row r="301" spans="1:16" ht="12.75">
      <c r="A301" s="2" t="s">
        <v>1198</v>
      </c>
      <c r="B301" s="107">
        <v>69</v>
      </c>
      <c r="E301" s="2">
        <v>297</v>
      </c>
      <c r="F301" s="2" t="s">
        <v>869</v>
      </c>
      <c r="G301" s="2" t="s">
        <v>869</v>
      </c>
      <c r="H301" s="2" t="s">
        <v>859</v>
      </c>
      <c r="I301" s="2" t="s">
        <v>859</v>
      </c>
      <c r="L301" s="2">
        <v>297</v>
      </c>
      <c r="M301" s="2" t="s">
        <v>869</v>
      </c>
      <c r="N301" s="2" t="s">
        <v>869</v>
      </c>
      <c r="O301" s="2" t="s">
        <v>857</v>
      </c>
      <c r="P301" s="2" t="s">
        <v>858</v>
      </c>
    </row>
    <row r="302" spans="1:16" ht="12.75">
      <c r="A302" s="2" t="s">
        <v>1199</v>
      </c>
      <c r="B302" s="107">
        <v>69</v>
      </c>
      <c r="E302" s="2">
        <v>298</v>
      </c>
      <c r="F302" s="2" t="s">
        <v>869</v>
      </c>
      <c r="G302" s="2" t="s">
        <v>869</v>
      </c>
      <c r="H302" s="2" t="s">
        <v>859</v>
      </c>
      <c r="I302" s="2" t="s">
        <v>859</v>
      </c>
      <c r="L302" s="2">
        <v>298</v>
      </c>
      <c r="M302" s="2" t="s">
        <v>869</v>
      </c>
      <c r="N302" s="2" t="s">
        <v>869</v>
      </c>
      <c r="O302" s="2" t="s">
        <v>857</v>
      </c>
      <c r="P302" s="2" t="s">
        <v>858</v>
      </c>
    </row>
    <row r="303" spans="1:16" ht="12.75">
      <c r="A303" s="2" t="s">
        <v>1200</v>
      </c>
      <c r="B303" s="107">
        <v>70</v>
      </c>
      <c r="E303" s="2">
        <v>299</v>
      </c>
      <c r="F303" s="2" t="s">
        <v>869</v>
      </c>
      <c r="G303" s="2" t="s">
        <v>869</v>
      </c>
      <c r="H303" s="2" t="s">
        <v>859</v>
      </c>
      <c r="I303" s="2" t="s">
        <v>859</v>
      </c>
      <c r="L303" s="2">
        <v>299</v>
      </c>
      <c r="M303" s="2" t="s">
        <v>869</v>
      </c>
      <c r="N303" s="2" t="s">
        <v>869</v>
      </c>
      <c r="O303" s="2" t="s">
        <v>857</v>
      </c>
      <c r="P303" s="2" t="s">
        <v>858</v>
      </c>
    </row>
    <row r="304" spans="1:16" ht="12.75">
      <c r="A304" s="2" t="s">
        <v>1201</v>
      </c>
      <c r="B304" s="107">
        <v>70</v>
      </c>
      <c r="E304" s="2">
        <v>300</v>
      </c>
      <c r="F304" s="2" t="s">
        <v>869</v>
      </c>
      <c r="G304" s="2" t="s">
        <v>869</v>
      </c>
      <c r="H304" s="2" t="s">
        <v>858</v>
      </c>
      <c r="I304" s="2" t="s">
        <v>859</v>
      </c>
      <c r="L304" s="2">
        <v>300</v>
      </c>
      <c r="M304" s="2" t="s">
        <v>869</v>
      </c>
      <c r="N304" s="2" t="s">
        <v>869</v>
      </c>
      <c r="O304" s="2" t="s">
        <v>857</v>
      </c>
      <c r="P304" s="2" t="s">
        <v>857</v>
      </c>
    </row>
    <row r="305" spans="1:16" ht="12.75">
      <c r="A305" s="2" t="s">
        <v>1202</v>
      </c>
      <c r="B305" s="107">
        <v>70</v>
      </c>
      <c r="E305" s="2">
        <v>301</v>
      </c>
      <c r="F305" s="2" t="s">
        <v>869</v>
      </c>
      <c r="G305" s="2" t="s">
        <v>869</v>
      </c>
      <c r="H305" s="2" t="s">
        <v>858</v>
      </c>
      <c r="I305" s="2" t="s">
        <v>859</v>
      </c>
      <c r="L305" s="2">
        <v>301</v>
      </c>
      <c r="M305" s="2" t="s">
        <v>869</v>
      </c>
      <c r="N305" s="2" t="s">
        <v>869</v>
      </c>
      <c r="O305" s="2" t="s">
        <v>857</v>
      </c>
      <c r="P305" s="2" t="s">
        <v>857</v>
      </c>
    </row>
    <row r="306" spans="1:16" ht="12.75">
      <c r="A306" s="2" t="s">
        <v>1203</v>
      </c>
      <c r="B306" s="107">
        <v>71</v>
      </c>
      <c r="E306" s="2">
        <v>302</v>
      </c>
      <c r="F306" s="2" t="s">
        <v>869</v>
      </c>
      <c r="G306" s="2" t="s">
        <v>869</v>
      </c>
      <c r="H306" s="2" t="s">
        <v>858</v>
      </c>
      <c r="I306" s="2" t="s">
        <v>859</v>
      </c>
      <c r="L306" s="2">
        <v>302</v>
      </c>
      <c r="M306" s="2" t="s">
        <v>869</v>
      </c>
      <c r="N306" s="2" t="s">
        <v>869</v>
      </c>
      <c r="O306" s="2" t="s">
        <v>857</v>
      </c>
      <c r="P306" s="2" t="s">
        <v>857</v>
      </c>
    </row>
    <row r="307" spans="1:16" ht="12.75">
      <c r="A307" s="2" t="s">
        <v>1204</v>
      </c>
      <c r="B307" s="107">
        <v>71</v>
      </c>
      <c r="E307" s="2">
        <v>303</v>
      </c>
      <c r="F307" s="2" t="s">
        <v>869</v>
      </c>
      <c r="G307" s="2" t="s">
        <v>869</v>
      </c>
      <c r="H307" s="2" t="s">
        <v>858</v>
      </c>
      <c r="I307" s="2" t="s">
        <v>859</v>
      </c>
      <c r="L307" s="2">
        <v>303</v>
      </c>
      <c r="M307" s="2" t="s">
        <v>869</v>
      </c>
      <c r="N307" s="2" t="s">
        <v>869</v>
      </c>
      <c r="O307" s="2" t="s">
        <v>857</v>
      </c>
      <c r="P307" s="2" t="s">
        <v>857</v>
      </c>
    </row>
    <row r="308" spans="1:16" ht="12.75">
      <c r="A308" s="2" t="s">
        <v>1205</v>
      </c>
      <c r="B308" s="107">
        <v>71</v>
      </c>
      <c r="E308" s="2">
        <v>304</v>
      </c>
      <c r="F308" s="2" t="s">
        <v>869</v>
      </c>
      <c r="G308" s="2" t="s">
        <v>869</v>
      </c>
      <c r="H308" s="2" t="s">
        <v>858</v>
      </c>
      <c r="I308" s="2" t="s">
        <v>859</v>
      </c>
      <c r="L308" s="2">
        <v>304</v>
      </c>
      <c r="M308" s="2" t="s">
        <v>869</v>
      </c>
      <c r="N308" s="2" t="s">
        <v>869</v>
      </c>
      <c r="O308" s="2" t="s">
        <v>857</v>
      </c>
      <c r="P308" s="2" t="s">
        <v>857</v>
      </c>
    </row>
    <row r="309" spans="1:16" ht="12.75">
      <c r="A309" s="2" t="s">
        <v>1206</v>
      </c>
      <c r="B309" s="107">
        <v>72</v>
      </c>
      <c r="E309" s="2">
        <v>305</v>
      </c>
      <c r="F309" s="2" t="s">
        <v>869</v>
      </c>
      <c r="G309" s="2" t="s">
        <v>869</v>
      </c>
      <c r="H309" s="2" t="s">
        <v>858</v>
      </c>
      <c r="I309" s="2" t="s">
        <v>859</v>
      </c>
      <c r="L309" s="2">
        <v>305</v>
      </c>
      <c r="M309" s="2" t="s">
        <v>869</v>
      </c>
      <c r="N309" s="2" t="s">
        <v>869</v>
      </c>
      <c r="O309" s="2" t="s">
        <v>857</v>
      </c>
      <c r="P309" s="2" t="s">
        <v>857</v>
      </c>
    </row>
    <row r="310" spans="1:16" ht="12.75">
      <c r="A310" s="2" t="s">
        <v>1207</v>
      </c>
      <c r="B310" s="107">
        <v>72</v>
      </c>
      <c r="E310" s="2">
        <v>306</v>
      </c>
      <c r="F310" s="2" t="s">
        <v>869</v>
      </c>
      <c r="G310" s="2" t="s">
        <v>869</v>
      </c>
      <c r="H310" s="2" t="s">
        <v>858</v>
      </c>
      <c r="I310" s="2" t="s">
        <v>859</v>
      </c>
      <c r="L310" s="2">
        <v>306</v>
      </c>
      <c r="M310" s="2" t="s">
        <v>869</v>
      </c>
      <c r="N310" s="2" t="s">
        <v>869</v>
      </c>
      <c r="O310" s="2" t="s">
        <v>857</v>
      </c>
      <c r="P310" s="2" t="s">
        <v>857</v>
      </c>
    </row>
    <row r="311" spans="1:16" ht="12.75">
      <c r="A311" s="2" t="s">
        <v>1208</v>
      </c>
      <c r="B311" s="107">
        <v>72</v>
      </c>
      <c r="E311" s="2">
        <v>307</v>
      </c>
      <c r="F311" s="2" t="s">
        <v>869</v>
      </c>
      <c r="G311" s="2" t="s">
        <v>869</v>
      </c>
      <c r="H311" s="2" t="s">
        <v>858</v>
      </c>
      <c r="I311" s="2" t="s">
        <v>859</v>
      </c>
      <c r="L311" s="2">
        <v>307</v>
      </c>
      <c r="M311" s="2" t="s">
        <v>869</v>
      </c>
      <c r="N311" s="2" t="s">
        <v>869</v>
      </c>
      <c r="O311" s="2" t="s">
        <v>857</v>
      </c>
      <c r="P311" s="2" t="s">
        <v>857</v>
      </c>
    </row>
    <row r="312" spans="1:16" ht="12.75">
      <c r="A312" s="2" t="s">
        <v>1209</v>
      </c>
      <c r="B312" s="107">
        <v>73</v>
      </c>
      <c r="E312" s="2">
        <v>308</v>
      </c>
      <c r="F312" s="2" t="s">
        <v>869</v>
      </c>
      <c r="G312" s="2" t="s">
        <v>869</v>
      </c>
      <c r="H312" s="2" t="s">
        <v>858</v>
      </c>
      <c r="I312" s="2" t="s">
        <v>859</v>
      </c>
      <c r="L312" s="2">
        <v>308</v>
      </c>
      <c r="M312" s="2" t="s">
        <v>869</v>
      </c>
      <c r="N312" s="2" t="s">
        <v>869</v>
      </c>
      <c r="O312" s="2" t="s">
        <v>857</v>
      </c>
      <c r="P312" s="2" t="s">
        <v>857</v>
      </c>
    </row>
    <row r="313" spans="1:16" ht="12.75">
      <c r="A313" s="2" t="s">
        <v>1210</v>
      </c>
      <c r="B313" s="107">
        <v>73</v>
      </c>
      <c r="E313" s="2">
        <v>309</v>
      </c>
      <c r="F313" s="2" t="s">
        <v>869</v>
      </c>
      <c r="G313" s="2" t="s">
        <v>869</v>
      </c>
      <c r="H313" s="2" t="s">
        <v>858</v>
      </c>
      <c r="I313" s="2" t="s">
        <v>859</v>
      </c>
      <c r="L313" s="2">
        <v>309</v>
      </c>
      <c r="M313" s="2" t="s">
        <v>869</v>
      </c>
      <c r="N313" s="2" t="s">
        <v>869</v>
      </c>
      <c r="O313" s="2" t="s">
        <v>857</v>
      </c>
      <c r="P313" s="2" t="s">
        <v>857</v>
      </c>
    </row>
    <row r="314" spans="1:16" ht="12.75">
      <c r="A314" s="2" t="s">
        <v>1211</v>
      </c>
      <c r="B314" s="107">
        <v>73</v>
      </c>
      <c r="E314" s="2">
        <v>310</v>
      </c>
      <c r="F314" s="2" t="s">
        <v>869</v>
      </c>
      <c r="G314" s="2" t="s">
        <v>869</v>
      </c>
      <c r="H314" s="2" t="s">
        <v>858</v>
      </c>
      <c r="I314" s="2" t="s">
        <v>859</v>
      </c>
      <c r="L314" s="2">
        <v>310</v>
      </c>
      <c r="M314" s="2" t="s">
        <v>869</v>
      </c>
      <c r="N314" s="2" t="s">
        <v>869</v>
      </c>
      <c r="O314" s="2" t="s">
        <v>857</v>
      </c>
      <c r="P314" s="2" t="s">
        <v>857</v>
      </c>
    </row>
    <row r="315" spans="1:16" ht="12.75">
      <c r="A315" s="2" t="s">
        <v>1212</v>
      </c>
      <c r="B315" s="107">
        <v>74</v>
      </c>
      <c r="E315" s="2">
        <v>311</v>
      </c>
      <c r="F315" s="2" t="s">
        <v>869</v>
      </c>
      <c r="G315" s="2" t="s">
        <v>869</v>
      </c>
      <c r="H315" s="2" t="s">
        <v>858</v>
      </c>
      <c r="I315" s="2" t="s">
        <v>859</v>
      </c>
      <c r="L315" s="2">
        <v>311</v>
      </c>
      <c r="M315" s="2" t="s">
        <v>869</v>
      </c>
      <c r="N315" s="2" t="s">
        <v>869</v>
      </c>
      <c r="O315" s="2" t="s">
        <v>857</v>
      </c>
      <c r="P315" s="2" t="s">
        <v>857</v>
      </c>
    </row>
    <row r="316" spans="1:16" ht="12.75">
      <c r="A316" s="2" t="s">
        <v>1213</v>
      </c>
      <c r="B316" s="107">
        <v>74</v>
      </c>
      <c r="E316" s="2">
        <v>312</v>
      </c>
      <c r="F316" s="2" t="s">
        <v>869</v>
      </c>
      <c r="G316" s="2" t="s">
        <v>869</v>
      </c>
      <c r="H316" s="2" t="s">
        <v>858</v>
      </c>
      <c r="I316" s="2" t="s">
        <v>859</v>
      </c>
      <c r="L316" s="2">
        <v>312</v>
      </c>
      <c r="M316" s="2" t="s">
        <v>869</v>
      </c>
      <c r="N316" s="2" t="s">
        <v>869</v>
      </c>
      <c r="O316" s="2" t="s">
        <v>857</v>
      </c>
      <c r="P316" s="2" t="s">
        <v>857</v>
      </c>
    </row>
    <row r="317" spans="1:16" ht="12.75">
      <c r="A317" s="2" t="s">
        <v>1214</v>
      </c>
      <c r="B317" s="107">
        <v>74</v>
      </c>
      <c r="E317" s="2">
        <v>313</v>
      </c>
      <c r="F317" s="2" t="s">
        <v>869</v>
      </c>
      <c r="G317" s="2" t="s">
        <v>869</v>
      </c>
      <c r="H317" s="2" t="s">
        <v>858</v>
      </c>
      <c r="I317" s="2" t="s">
        <v>859</v>
      </c>
      <c r="L317" s="2">
        <v>313</v>
      </c>
      <c r="M317" s="2" t="s">
        <v>869</v>
      </c>
      <c r="N317" s="2" t="s">
        <v>869</v>
      </c>
      <c r="O317" s="2" t="s">
        <v>857</v>
      </c>
      <c r="P317" s="2" t="s">
        <v>857</v>
      </c>
    </row>
    <row r="318" spans="1:16" ht="12.75">
      <c r="A318" s="2" t="s">
        <v>1215</v>
      </c>
      <c r="B318" s="107">
        <v>75</v>
      </c>
      <c r="E318" s="2">
        <v>314</v>
      </c>
      <c r="F318" s="2" t="s">
        <v>869</v>
      </c>
      <c r="G318" s="2" t="s">
        <v>869</v>
      </c>
      <c r="H318" s="2" t="s">
        <v>858</v>
      </c>
      <c r="I318" s="2" t="s">
        <v>859</v>
      </c>
      <c r="L318" s="2">
        <v>314</v>
      </c>
      <c r="M318" s="2" t="s">
        <v>869</v>
      </c>
      <c r="N318" s="2" t="s">
        <v>869</v>
      </c>
      <c r="O318" s="2" t="s">
        <v>857</v>
      </c>
      <c r="P318" s="2" t="s">
        <v>857</v>
      </c>
    </row>
    <row r="319" spans="1:16" ht="12.75">
      <c r="A319" s="2" t="s">
        <v>1216</v>
      </c>
      <c r="B319" s="107">
        <v>75</v>
      </c>
      <c r="E319" s="2">
        <v>315</v>
      </c>
      <c r="F319" s="2" t="s">
        <v>869</v>
      </c>
      <c r="G319" s="2" t="s">
        <v>869</v>
      </c>
      <c r="H319" s="2" t="s">
        <v>858</v>
      </c>
      <c r="I319" s="2" t="s">
        <v>859</v>
      </c>
      <c r="L319" s="2">
        <v>315</v>
      </c>
      <c r="M319" s="2" t="s">
        <v>869</v>
      </c>
      <c r="N319" s="2" t="s">
        <v>869</v>
      </c>
      <c r="O319" s="2" t="s">
        <v>856</v>
      </c>
      <c r="P319" s="2" t="s">
        <v>857</v>
      </c>
    </row>
    <row r="320" spans="1:16" ht="12.75">
      <c r="A320" s="2" t="s">
        <v>1217</v>
      </c>
      <c r="B320" s="107">
        <v>75</v>
      </c>
      <c r="E320" s="2">
        <v>316</v>
      </c>
      <c r="F320" s="2" t="s">
        <v>869</v>
      </c>
      <c r="G320" s="2" t="s">
        <v>869</v>
      </c>
      <c r="H320" s="2" t="s">
        <v>858</v>
      </c>
      <c r="I320" s="2" t="s">
        <v>859</v>
      </c>
      <c r="L320" s="2">
        <v>316</v>
      </c>
      <c r="M320" s="2" t="s">
        <v>869</v>
      </c>
      <c r="N320" s="2" t="s">
        <v>869</v>
      </c>
      <c r="O320" s="2" t="s">
        <v>856</v>
      </c>
      <c r="P320" s="2" t="s">
        <v>857</v>
      </c>
    </row>
    <row r="321" spans="1:16" ht="12.75">
      <c r="A321" s="2" t="s">
        <v>1218</v>
      </c>
      <c r="B321" s="107">
        <v>75</v>
      </c>
      <c r="E321" s="2">
        <v>317</v>
      </c>
      <c r="F321" s="2" t="s">
        <v>869</v>
      </c>
      <c r="G321" s="2" t="s">
        <v>869</v>
      </c>
      <c r="H321" s="2" t="s">
        <v>858</v>
      </c>
      <c r="I321" s="2" t="s">
        <v>859</v>
      </c>
      <c r="L321" s="2">
        <v>317</v>
      </c>
      <c r="M321" s="2" t="s">
        <v>869</v>
      </c>
      <c r="N321" s="2" t="s">
        <v>869</v>
      </c>
      <c r="O321" s="2" t="s">
        <v>856</v>
      </c>
      <c r="P321" s="2" t="s">
        <v>857</v>
      </c>
    </row>
    <row r="322" spans="1:16" ht="12.75">
      <c r="A322" s="2" t="s">
        <v>1219</v>
      </c>
      <c r="B322" s="107">
        <v>75</v>
      </c>
      <c r="E322" s="2">
        <v>318</v>
      </c>
      <c r="F322" s="2" t="s">
        <v>869</v>
      </c>
      <c r="G322" s="2" t="s">
        <v>869</v>
      </c>
      <c r="H322" s="2" t="s">
        <v>858</v>
      </c>
      <c r="I322" s="2" t="s">
        <v>859</v>
      </c>
      <c r="L322" s="2">
        <v>318</v>
      </c>
      <c r="M322" s="2" t="s">
        <v>869</v>
      </c>
      <c r="N322" s="2" t="s">
        <v>869</v>
      </c>
      <c r="O322" s="2" t="s">
        <v>856</v>
      </c>
      <c r="P322" s="2" t="s">
        <v>857</v>
      </c>
    </row>
    <row r="323" spans="1:16" ht="12.75">
      <c r="A323" s="2" t="s">
        <v>1220</v>
      </c>
      <c r="B323" s="107">
        <v>76</v>
      </c>
      <c r="E323" s="2">
        <v>319</v>
      </c>
      <c r="F323" s="2" t="s">
        <v>869</v>
      </c>
      <c r="G323" s="2" t="s">
        <v>869</v>
      </c>
      <c r="H323" s="2" t="s">
        <v>858</v>
      </c>
      <c r="I323" s="2" t="s">
        <v>859</v>
      </c>
      <c r="L323" s="2">
        <v>319</v>
      </c>
      <c r="M323" s="2" t="s">
        <v>869</v>
      </c>
      <c r="N323" s="2" t="s">
        <v>869</v>
      </c>
      <c r="O323" s="2" t="s">
        <v>856</v>
      </c>
      <c r="P323" s="2" t="s">
        <v>857</v>
      </c>
    </row>
    <row r="324" spans="1:16" ht="12.75">
      <c r="A324" s="2" t="s">
        <v>1221</v>
      </c>
      <c r="B324" s="107">
        <v>76</v>
      </c>
      <c r="E324" s="2">
        <v>320</v>
      </c>
      <c r="F324" s="2" t="s">
        <v>869</v>
      </c>
      <c r="G324" s="2" t="s">
        <v>869</v>
      </c>
      <c r="H324" s="2" t="s">
        <v>858</v>
      </c>
      <c r="I324" s="2" t="s">
        <v>858</v>
      </c>
      <c r="L324" s="2">
        <v>320</v>
      </c>
      <c r="M324" s="2" t="s">
        <v>869</v>
      </c>
      <c r="N324" s="2" t="s">
        <v>869</v>
      </c>
      <c r="O324" s="2" t="s">
        <v>856</v>
      </c>
      <c r="P324" s="2" t="s">
        <v>857</v>
      </c>
    </row>
    <row r="325" spans="1:16" ht="12.75">
      <c r="A325" s="2" t="s">
        <v>1222</v>
      </c>
      <c r="B325" s="107">
        <v>76</v>
      </c>
      <c r="E325" s="2">
        <v>321</v>
      </c>
      <c r="F325" s="2" t="s">
        <v>869</v>
      </c>
      <c r="G325" s="2" t="s">
        <v>869</v>
      </c>
      <c r="H325" s="2" t="s">
        <v>858</v>
      </c>
      <c r="I325" s="2" t="s">
        <v>858</v>
      </c>
      <c r="L325" s="2">
        <v>321</v>
      </c>
      <c r="M325" s="2" t="s">
        <v>869</v>
      </c>
      <c r="N325" s="2" t="s">
        <v>869</v>
      </c>
      <c r="O325" s="2" t="s">
        <v>856</v>
      </c>
      <c r="P325" s="2" t="s">
        <v>857</v>
      </c>
    </row>
    <row r="326" spans="1:16" ht="12.75">
      <c r="A326" s="2" t="s">
        <v>1223</v>
      </c>
      <c r="B326" s="107">
        <v>76</v>
      </c>
      <c r="E326" s="2">
        <v>322</v>
      </c>
      <c r="F326" s="2" t="s">
        <v>869</v>
      </c>
      <c r="G326" s="2" t="s">
        <v>869</v>
      </c>
      <c r="H326" s="2" t="s">
        <v>858</v>
      </c>
      <c r="I326" s="2" t="s">
        <v>858</v>
      </c>
      <c r="L326" s="2">
        <v>322</v>
      </c>
      <c r="M326" s="2" t="s">
        <v>869</v>
      </c>
      <c r="N326" s="2" t="s">
        <v>869</v>
      </c>
      <c r="O326" s="2" t="s">
        <v>856</v>
      </c>
      <c r="P326" s="2" t="s">
        <v>857</v>
      </c>
    </row>
    <row r="327" spans="1:16" ht="12.75">
      <c r="A327" s="2" t="s">
        <v>1224</v>
      </c>
      <c r="B327" s="107">
        <v>76</v>
      </c>
      <c r="E327" s="2">
        <v>323</v>
      </c>
      <c r="F327" s="2" t="s">
        <v>869</v>
      </c>
      <c r="G327" s="2" t="s">
        <v>869</v>
      </c>
      <c r="H327" s="2" t="s">
        <v>858</v>
      </c>
      <c r="I327" s="2" t="s">
        <v>858</v>
      </c>
      <c r="L327" s="2">
        <v>323</v>
      </c>
      <c r="M327" s="2" t="s">
        <v>869</v>
      </c>
      <c r="N327" s="2" t="s">
        <v>869</v>
      </c>
      <c r="O327" s="2" t="s">
        <v>856</v>
      </c>
      <c r="P327" s="2" t="s">
        <v>857</v>
      </c>
    </row>
    <row r="328" spans="1:16" ht="12.75">
      <c r="A328" s="2" t="s">
        <v>1225</v>
      </c>
      <c r="B328" s="107">
        <v>77</v>
      </c>
      <c r="E328" s="2">
        <v>324</v>
      </c>
      <c r="F328" s="2" t="s">
        <v>869</v>
      </c>
      <c r="G328" s="2" t="s">
        <v>869</v>
      </c>
      <c r="H328" s="2" t="s">
        <v>858</v>
      </c>
      <c r="I328" s="2" t="s">
        <v>858</v>
      </c>
      <c r="L328" s="2">
        <v>324</v>
      </c>
      <c r="M328" s="2" t="s">
        <v>869</v>
      </c>
      <c r="N328" s="2" t="s">
        <v>869</v>
      </c>
      <c r="O328" s="2" t="s">
        <v>856</v>
      </c>
      <c r="P328" s="2" t="s">
        <v>857</v>
      </c>
    </row>
    <row r="329" spans="1:16" ht="12.75">
      <c r="A329" s="2" t="s">
        <v>1226</v>
      </c>
      <c r="B329" s="107">
        <v>77</v>
      </c>
      <c r="E329" s="2">
        <v>325</v>
      </c>
      <c r="F329" s="2" t="s">
        <v>869</v>
      </c>
      <c r="G329" s="2" t="s">
        <v>869</v>
      </c>
      <c r="H329" s="2" t="s">
        <v>858</v>
      </c>
      <c r="I329" s="2" t="s">
        <v>858</v>
      </c>
      <c r="L329" s="2">
        <v>325</v>
      </c>
      <c r="M329" s="2" t="s">
        <v>869</v>
      </c>
      <c r="N329" s="2" t="s">
        <v>869</v>
      </c>
      <c r="O329" s="2" t="s">
        <v>856</v>
      </c>
      <c r="P329" s="2" t="s">
        <v>857</v>
      </c>
    </row>
    <row r="330" spans="1:16" ht="12.75">
      <c r="A330" s="2" t="s">
        <v>1227</v>
      </c>
      <c r="B330" s="107">
        <v>77</v>
      </c>
      <c r="E330" s="2">
        <v>326</v>
      </c>
      <c r="F330" s="2" t="s">
        <v>869</v>
      </c>
      <c r="G330" s="2" t="s">
        <v>869</v>
      </c>
      <c r="H330" s="2" t="s">
        <v>858</v>
      </c>
      <c r="I330" s="2" t="s">
        <v>858</v>
      </c>
      <c r="L330" s="2">
        <v>326</v>
      </c>
      <c r="M330" s="2" t="s">
        <v>869</v>
      </c>
      <c r="N330" s="2" t="s">
        <v>869</v>
      </c>
      <c r="O330" s="2" t="s">
        <v>856</v>
      </c>
      <c r="P330" s="2" t="s">
        <v>857</v>
      </c>
    </row>
    <row r="331" spans="1:16" ht="12.75">
      <c r="A331" s="2" t="s">
        <v>1228</v>
      </c>
      <c r="B331" s="107">
        <v>77</v>
      </c>
      <c r="E331" s="2">
        <v>327</v>
      </c>
      <c r="F331" s="2" t="s">
        <v>869</v>
      </c>
      <c r="G331" s="2" t="s">
        <v>869</v>
      </c>
      <c r="H331" s="2" t="s">
        <v>858</v>
      </c>
      <c r="I331" s="2" t="s">
        <v>858</v>
      </c>
      <c r="L331" s="2">
        <v>327</v>
      </c>
      <c r="M331" s="2" t="s">
        <v>869</v>
      </c>
      <c r="N331" s="2" t="s">
        <v>869</v>
      </c>
      <c r="O331" s="2" t="s">
        <v>856</v>
      </c>
      <c r="P331" s="2" t="s">
        <v>857</v>
      </c>
    </row>
    <row r="332" spans="1:16" ht="12.75">
      <c r="A332" s="2" t="s">
        <v>1229</v>
      </c>
      <c r="B332" s="107">
        <v>77</v>
      </c>
      <c r="E332" s="2">
        <v>328</v>
      </c>
      <c r="F332" s="2" t="s">
        <v>869</v>
      </c>
      <c r="G332" s="2" t="s">
        <v>869</v>
      </c>
      <c r="H332" s="2" t="s">
        <v>858</v>
      </c>
      <c r="I332" s="2" t="s">
        <v>858</v>
      </c>
      <c r="L332" s="2">
        <v>328</v>
      </c>
      <c r="M332" s="2" t="s">
        <v>869</v>
      </c>
      <c r="N332" s="2" t="s">
        <v>869</v>
      </c>
      <c r="O332" s="2" t="s">
        <v>856</v>
      </c>
      <c r="P332" s="2" t="s">
        <v>857</v>
      </c>
    </row>
    <row r="333" spans="1:16" ht="12.75">
      <c r="A333" s="2" t="s">
        <v>1230</v>
      </c>
      <c r="B333" s="107">
        <v>78</v>
      </c>
      <c r="E333" s="2">
        <v>329</v>
      </c>
      <c r="F333" s="2" t="s">
        <v>869</v>
      </c>
      <c r="G333" s="2" t="s">
        <v>869</v>
      </c>
      <c r="H333" s="2" t="s">
        <v>858</v>
      </c>
      <c r="I333" s="2" t="s">
        <v>858</v>
      </c>
      <c r="L333" s="2">
        <v>329</v>
      </c>
      <c r="M333" s="2" t="s">
        <v>869</v>
      </c>
      <c r="N333" s="2" t="s">
        <v>869</v>
      </c>
      <c r="O333" s="2" t="s">
        <v>856</v>
      </c>
      <c r="P333" s="2" t="s">
        <v>857</v>
      </c>
    </row>
    <row r="334" spans="1:16" ht="12.75">
      <c r="A334" s="2" t="s">
        <v>1231</v>
      </c>
      <c r="B334" s="107">
        <v>78</v>
      </c>
      <c r="E334" s="2">
        <v>330</v>
      </c>
      <c r="F334" s="2" t="s">
        <v>869</v>
      </c>
      <c r="G334" s="2" t="s">
        <v>869</v>
      </c>
      <c r="H334" s="2" t="s">
        <v>858</v>
      </c>
      <c r="I334" s="2" t="s">
        <v>858</v>
      </c>
      <c r="L334" s="2">
        <v>330</v>
      </c>
      <c r="M334" s="2" t="s">
        <v>869</v>
      </c>
      <c r="N334" s="2" t="s">
        <v>869</v>
      </c>
      <c r="O334" s="2" t="s">
        <v>856</v>
      </c>
      <c r="P334" s="2" t="s">
        <v>857</v>
      </c>
    </row>
    <row r="335" spans="1:16" ht="12.75">
      <c r="A335" s="2" t="s">
        <v>1232</v>
      </c>
      <c r="B335" s="107">
        <v>78</v>
      </c>
      <c r="E335" s="2">
        <v>331</v>
      </c>
      <c r="F335" s="2" t="s">
        <v>869</v>
      </c>
      <c r="G335" s="2" t="s">
        <v>869</v>
      </c>
      <c r="H335" s="2" t="s">
        <v>858</v>
      </c>
      <c r="I335" s="2" t="s">
        <v>858</v>
      </c>
      <c r="L335" s="2">
        <v>331</v>
      </c>
      <c r="M335" s="2" t="s">
        <v>869</v>
      </c>
      <c r="N335" s="2" t="s">
        <v>869</v>
      </c>
      <c r="O335" s="2" t="s">
        <v>856</v>
      </c>
      <c r="P335" s="2" t="s">
        <v>857</v>
      </c>
    </row>
    <row r="336" spans="1:16" ht="12.75">
      <c r="A336" s="2" t="s">
        <v>1233</v>
      </c>
      <c r="B336" s="107">
        <v>78</v>
      </c>
      <c r="E336" s="2">
        <v>332</v>
      </c>
      <c r="F336" s="2" t="s">
        <v>869</v>
      </c>
      <c r="G336" s="2" t="s">
        <v>869</v>
      </c>
      <c r="H336" s="2" t="s">
        <v>858</v>
      </c>
      <c r="I336" s="2" t="s">
        <v>858</v>
      </c>
      <c r="L336" s="2">
        <v>332</v>
      </c>
      <c r="M336" s="2" t="s">
        <v>869</v>
      </c>
      <c r="N336" s="2" t="s">
        <v>869</v>
      </c>
      <c r="O336" s="2" t="s">
        <v>856</v>
      </c>
      <c r="P336" s="2" t="s">
        <v>857</v>
      </c>
    </row>
    <row r="337" spans="1:16" ht="12.75">
      <c r="A337" s="2" t="s">
        <v>1234</v>
      </c>
      <c r="B337" s="107">
        <v>78</v>
      </c>
      <c r="E337" s="2">
        <v>333</v>
      </c>
      <c r="F337" s="2" t="s">
        <v>869</v>
      </c>
      <c r="G337" s="2" t="s">
        <v>869</v>
      </c>
      <c r="H337" s="2" t="s">
        <v>858</v>
      </c>
      <c r="I337" s="2" t="s">
        <v>858</v>
      </c>
      <c r="L337" s="2">
        <v>333</v>
      </c>
      <c r="M337" s="2" t="s">
        <v>869</v>
      </c>
      <c r="N337" s="2" t="s">
        <v>869</v>
      </c>
      <c r="O337" s="2" t="s">
        <v>856</v>
      </c>
      <c r="P337" s="2" t="s">
        <v>857</v>
      </c>
    </row>
    <row r="338" spans="1:16" ht="12.75">
      <c r="A338" s="2" t="s">
        <v>1235</v>
      </c>
      <c r="B338" s="107">
        <v>79</v>
      </c>
      <c r="E338" s="2">
        <v>334</v>
      </c>
      <c r="F338" s="2" t="s">
        <v>869</v>
      </c>
      <c r="G338" s="2" t="s">
        <v>869</v>
      </c>
      <c r="H338" s="2" t="s">
        <v>858</v>
      </c>
      <c r="I338" s="2" t="s">
        <v>858</v>
      </c>
      <c r="L338" s="2">
        <v>334</v>
      </c>
      <c r="M338" s="2" t="s">
        <v>869</v>
      </c>
      <c r="N338" s="2" t="s">
        <v>869</v>
      </c>
      <c r="O338" s="2" t="s">
        <v>856</v>
      </c>
      <c r="P338" s="2" t="s">
        <v>857</v>
      </c>
    </row>
    <row r="339" spans="1:16" ht="12.75">
      <c r="A339" s="2" t="s">
        <v>1236</v>
      </c>
      <c r="B339" s="107">
        <v>79</v>
      </c>
      <c r="E339" s="2">
        <v>335</v>
      </c>
      <c r="F339" s="2" t="s">
        <v>869</v>
      </c>
      <c r="G339" s="2" t="s">
        <v>869</v>
      </c>
      <c r="H339" s="2" t="s">
        <v>858</v>
      </c>
      <c r="I339" s="2" t="s">
        <v>858</v>
      </c>
      <c r="L339" s="2">
        <v>335</v>
      </c>
      <c r="M339" s="2" t="s">
        <v>869</v>
      </c>
      <c r="N339" s="2" t="s">
        <v>869</v>
      </c>
      <c r="O339" s="2" t="s">
        <v>856</v>
      </c>
      <c r="P339" s="2" t="s">
        <v>856</v>
      </c>
    </row>
    <row r="340" spans="1:16" ht="12.75">
      <c r="A340" s="2" t="s">
        <v>1237</v>
      </c>
      <c r="B340" s="107">
        <v>79</v>
      </c>
      <c r="E340" s="2">
        <v>336</v>
      </c>
      <c r="F340" s="2" t="s">
        <v>869</v>
      </c>
      <c r="G340" s="2" t="s">
        <v>869</v>
      </c>
      <c r="H340" s="2" t="s">
        <v>858</v>
      </c>
      <c r="I340" s="2" t="s">
        <v>858</v>
      </c>
      <c r="L340" s="2">
        <v>336</v>
      </c>
      <c r="M340" s="2" t="s">
        <v>869</v>
      </c>
      <c r="N340" s="2" t="s">
        <v>869</v>
      </c>
      <c r="O340" s="2" t="s">
        <v>856</v>
      </c>
      <c r="P340" s="2" t="s">
        <v>856</v>
      </c>
    </row>
    <row r="341" spans="1:16" ht="12.75">
      <c r="A341" s="2" t="s">
        <v>1238</v>
      </c>
      <c r="B341" s="107">
        <v>79</v>
      </c>
      <c r="E341" s="2">
        <v>337</v>
      </c>
      <c r="F341" s="2" t="s">
        <v>869</v>
      </c>
      <c r="G341" s="2" t="s">
        <v>869</v>
      </c>
      <c r="H341" s="2" t="s">
        <v>858</v>
      </c>
      <c r="I341" s="2" t="s">
        <v>858</v>
      </c>
      <c r="L341" s="2">
        <v>337</v>
      </c>
      <c r="M341" s="2" t="s">
        <v>869</v>
      </c>
      <c r="N341" s="2" t="s">
        <v>869</v>
      </c>
      <c r="O341" s="2" t="s">
        <v>856</v>
      </c>
      <c r="P341" s="2" t="s">
        <v>856</v>
      </c>
    </row>
    <row r="342" spans="1:16" ht="12.75">
      <c r="A342" s="2" t="s">
        <v>1239</v>
      </c>
      <c r="B342" s="107">
        <v>79</v>
      </c>
      <c r="E342" s="2">
        <v>338</v>
      </c>
      <c r="F342" s="2" t="s">
        <v>869</v>
      </c>
      <c r="G342" s="2" t="s">
        <v>869</v>
      </c>
      <c r="H342" s="2" t="s">
        <v>858</v>
      </c>
      <c r="I342" s="2" t="s">
        <v>858</v>
      </c>
      <c r="L342" s="2">
        <v>338</v>
      </c>
      <c r="M342" s="2" t="s">
        <v>869</v>
      </c>
      <c r="N342" s="2" t="s">
        <v>869</v>
      </c>
      <c r="O342" s="2" t="s">
        <v>856</v>
      </c>
      <c r="P342" s="2" t="s">
        <v>856</v>
      </c>
    </row>
    <row r="343" spans="1:16" ht="12.75">
      <c r="A343" s="2" t="s">
        <v>1240</v>
      </c>
      <c r="B343" s="107">
        <v>80</v>
      </c>
      <c r="E343" s="2">
        <v>339</v>
      </c>
      <c r="F343" s="2" t="s">
        <v>869</v>
      </c>
      <c r="G343" s="2" t="s">
        <v>869</v>
      </c>
      <c r="H343" s="2" t="s">
        <v>858</v>
      </c>
      <c r="I343" s="2" t="s">
        <v>858</v>
      </c>
      <c r="L343" s="2">
        <v>339</v>
      </c>
      <c r="M343" s="2" t="s">
        <v>869</v>
      </c>
      <c r="N343" s="2" t="s">
        <v>869</v>
      </c>
      <c r="O343" s="2" t="s">
        <v>856</v>
      </c>
      <c r="P343" s="2" t="s">
        <v>856</v>
      </c>
    </row>
    <row r="344" spans="1:16" ht="12.75">
      <c r="A344" s="2" t="s">
        <v>1241</v>
      </c>
      <c r="B344" s="107">
        <v>80</v>
      </c>
      <c r="E344" s="2">
        <v>340</v>
      </c>
      <c r="F344" s="2" t="s">
        <v>869</v>
      </c>
      <c r="G344" s="2" t="s">
        <v>869</v>
      </c>
      <c r="H344" s="2" t="s">
        <v>857</v>
      </c>
      <c r="I344" s="2" t="s">
        <v>858</v>
      </c>
      <c r="L344" s="2">
        <v>340</v>
      </c>
      <c r="M344" s="2" t="s">
        <v>869</v>
      </c>
      <c r="N344" s="2" t="s">
        <v>869</v>
      </c>
      <c r="O344" s="2" t="s">
        <v>856</v>
      </c>
      <c r="P344" s="2" t="s">
        <v>856</v>
      </c>
    </row>
    <row r="345" spans="1:16" ht="12.75">
      <c r="A345" s="2" t="s">
        <v>1242</v>
      </c>
      <c r="B345" s="107">
        <v>81</v>
      </c>
      <c r="E345" s="2">
        <v>341</v>
      </c>
      <c r="F345" s="2" t="s">
        <v>869</v>
      </c>
      <c r="G345" s="2" t="s">
        <v>869</v>
      </c>
      <c r="H345" s="2" t="s">
        <v>857</v>
      </c>
      <c r="I345" s="2" t="s">
        <v>858</v>
      </c>
      <c r="L345" s="2">
        <v>341</v>
      </c>
      <c r="M345" s="2" t="s">
        <v>869</v>
      </c>
      <c r="N345" s="2" t="s">
        <v>869</v>
      </c>
      <c r="O345" s="2" t="s">
        <v>856</v>
      </c>
      <c r="P345" s="2" t="s">
        <v>856</v>
      </c>
    </row>
    <row r="346" spans="1:16" ht="12.75">
      <c r="A346" s="2" t="s">
        <v>1243</v>
      </c>
      <c r="B346" s="107">
        <v>81</v>
      </c>
      <c r="E346" s="2">
        <v>342</v>
      </c>
      <c r="F346" s="2" t="s">
        <v>869</v>
      </c>
      <c r="G346" s="2" t="s">
        <v>869</v>
      </c>
      <c r="H346" s="2" t="s">
        <v>857</v>
      </c>
      <c r="I346" s="2" t="s">
        <v>858</v>
      </c>
      <c r="L346" s="2">
        <v>342</v>
      </c>
      <c r="M346" s="2" t="s">
        <v>869</v>
      </c>
      <c r="N346" s="2" t="s">
        <v>869</v>
      </c>
      <c r="O346" s="2" t="s">
        <v>856</v>
      </c>
      <c r="P346" s="2" t="s">
        <v>856</v>
      </c>
    </row>
    <row r="347" spans="1:16" ht="12.75">
      <c r="A347" s="2" t="s">
        <v>1244</v>
      </c>
      <c r="B347" s="107">
        <v>82</v>
      </c>
      <c r="E347" s="2">
        <v>343</v>
      </c>
      <c r="F347" s="2" t="s">
        <v>869</v>
      </c>
      <c r="G347" s="2" t="s">
        <v>869</v>
      </c>
      <c r="H347" s="2" t="s">
        <v>857</v>
      </c>
      <c r="I347" s="2" t="s">
        <v>858</v>
      </c>
      <c r="L347" s="2">
        <v>343</v>
      </c>
      <c r="M347" s="2" t="s">
        <v>869</v>
      </c>
      <c r="N347" s="2" t="s">
        <v>869</v>
      </c>
      <c r="O347" s="2" t="s">
        <v>856</v>
      </c>
      <c r="P347" s="2" t="s">
        <v>856</v>
      </c>
    </row>
    <row r="348" spans="1:16" ht="12.75">
      <c r="A348" s="2" t="s">
        <v>1245</v>
      </c>
      <c r="B348" s="107">
        <v>82</v>
      </c>
      <c r="E348" s="2">
        <v>344</v>
      </c>
      <c r="F348" s="2" t="s">
        <v>869</v>
      </c>
      <c r="G348" s="2" t="s">
        <v>869</v>
      </c>
      <c r="H348" s="2" t="s">
        <v>857</v>
      </c>
      <c r="I348" s="2" t="s">
        <v>858</v>
      </c>
      <c r="L348" s="2">
        <v>344</v>
      </c>
      <c r="M348" s="2" t="s">
        <v>869</v>
      </c>
      <c r="N348" s="2" t="s">
        <v>869</v>
      </c>
      <c r="O348" s="2" t="s">
        <v>856</v>
      </c>
      <c r="P348" s="2" t="s">
        <v>856</v>
      </c>
    </row>
    <row r="349" spans="1:16" ht="12.75">
      <c r="A349" s="2" t="s">
        <v>1246</v>
      </c>
      <c r="B349" s="107">
        <v>83</v>
      </c>
      <c r="E349" s="2">
        <v>345</v>
      </c>
      <c r="F349" s="2" t="s">
        <v>869</v>
      </c>
      <c r="G349" s="2" t="s">
        <v>869</v>
      </c>
      <c r="H349" s="2" t="s">
        <v>857</v>
      </c>
      <c r="I349" s="2" t="s">
        <v>858</v>
      </c>
      <c r="L349" s="2">
        <v>345</v>
      </c>
      <c r="M349" s="2" t="s">
        <v>869</v>
      </c>
      <c r="N349" s="2" t="s">
        <v>869</v>
      </c>
      <c r="O349" s="2" t="s">
        <v>856</v>
      </c>
      <c r="P349" s="2" t="s">
        <v>856</v>
      </c>
    </row>
    <row r="350" spans="1:16" ht="12.75">
      <c r="A350" s="2" t="s">
        <v>1247</v>
      </c>
      <c r="B350" s="107">
        <v>83</v>
      </c>
      <c r="E350" s="2">
        <v>346</v>
      </c>
      <c r="F350" s="2" t="s">
        <v>869</v>
      </c>
      <c r="G350" s="2" t="s">
        <v>869</v>
      </c>
      <c r="H350" s="2" t="s">
        <v>857</v>
      </c>
      <c r="I350" s="2" t="s">
        <v>858</v>
      </c>
      <c r="L350" s="2">
        <v>346</v>
      </c>
      <c r="M350" s="2" t="s">
        <v>869</v>
      </c>
      <c r="N350" s="2" t="s">
        <v>869</v>
      </c>
      <c r="O350" s="2" t="s">
        <v>856</v>
      </c>
      <c r="P350" s="2" t="s">
        <v>856</v>
      </c>
    </row>
    <row r="351" spans="1:16" ht="12.75">
      <c r="A351" s="2" t="s">
        <v>1248</v>
      </c>
      <c r="B351" s="107">
        <v>84</v>
      </c>
      <c r="E351" s="2">
        <v>347</v>
      </c>
      <c r="F351" s="2" t="s">
        <v>869</v>
      </c>
      <c r="G351" s="2" t="s">
        <v>869</v>
      </c>
      <c r="H351" s="2" t="s">
        <v>857</v>
      </c>
      <c r="I351" s="2" t="s">
        <v>858</v>
      </c>
      <c r="L351" s="2">
        <v>347</v>
      </c>
      <c r="M351" s="2" t="s">
        <v>869</v>
      </c>
      <c r="N351" s="2" t="s">
        <v>869</v>
      </c>
      <c r="O351" s="2" t="s">
        <v>856</v>
      </c>
      <c r="P351" s="2" t="s">
        <v>856</v>
      </c>
    </row>
    <row r="352" spans="1:16" ht="12.75">
      <c r="A352" s="2" t="s">
        <v>1249</v>
      </c>
      <c r="B352" s="107">
        <v>84</v>
      </c>
      <c r="E352" s="2">
        <v>348</v>
      </c>
      <c r="F352" s="2" t="s">
        <v>869</v>
      </c>
      <c r="G352" s="2" t="s">
        <v>869</v>
      </c>
      <c r="H352" s="2" t="s">
        <v>857</v>
      </c>
      <c r="I352" s="2" t="s">
        <v>858</v>
      </c>
      <c r="L352" s="2">
        <v>348</v>
      </c>
      <c r="M352" s="2" t="s">
        <v>869</v>
      </c>
      <c r="N352" s="2" t="s">
        <v>869</v>
      </c>
      <c r="O352" s="2" t="s">
        <v>856</v>
      </c>
      <c r="P352" s="2" t="s">
        <v>856</v>
      </c>
    </row>
    <row r="353" spans="1:16" ht="12.75">
      <c r="A353" s="2" t="s">
        <v>1250</v>
      </c>
      <c r="B353" s="107">
        <v>85</v>
      </c>
      <c r="E353" s="2">
        <v>349</v>
      </c>
      <c r="F353" s="2" t="s">
        <v>869</v>
      </c>
      <c r="G353" s="2" t="s">
        <v>869</v>
      </c>
      <c r="H353" s="2" t="s">
        <v>857</v>
      </c>
      <c r="I353" s="2" t="s">
        <v>858</v>
      </c>
      <c r="L353" s="2">
        <v>349</v>
      </c>
      <c r="M353" s="2" t="s">
        <v>869</v>
      </c>
      <c r="N353" s="2" t="s">
        <v>869</v>
      </c>
      <c r="O353" s="2" t="s">
        <v>856</v>
      </c>
      <c r="P353" s="2" t="s">
        <v>856</v>
      </c>
    </row>
    <row r="354" spans="1:16" ht="12.75">
      <c r="A354" s="2" t="s">
        <v>1251</v>
      </c>
      <c r="B354" s="107">
        <v>85</v>
      </c>
      <c r="E354" s="2">
        <v>350</v>
      </c>
      <c r="F354" s="2" t="s">
        <v>869</v>
      </c>
      <c r="G354" s="2" t="s">
        <v>869</v>
      </c>
      <c r="H354" s="2" t="s">
        <v>857</v>
      </c>
      <c r="I354" s="2" t="s">
        <v>858</v>
      </c>
      <c r="L354" s="2">
        <v>350</v>
      </c>
      <c r="M354" s="2" t="s">
        <v>869</v>
      </c>
      <c r="N354" s="2" t="s">
        <v>869</v>
      </c>
      <c r="O354" s="2" t="s">
        <v>871</v>
      </c>
      <c r="P354" s="2" t="s">
        <v>856</v>
      </c>
    </row>
    <row r="355" spans="1:16" ht="12.75">
      <c r="A355" s="2" t="s">
        <v>1252</v>
      </c>
      <c r="B355" s="107">
        <v>86</v>
      </c>
      <c r="E355" s="2">
        <v>351</v>
      </c>
      <c r="F355" s="2" t="s">
        <v>869</v>
      </c>
      <c r="G355" s="2" t="s">
        <v>869</v>
      </c>
      <c r="H355" s="2" t="s">
        <v>857</v>
      </c>
      <c r="I355" s="2" t="s">
        <v>858</v>
      </c>
      <c r="L355" s="2">
        <v>351</v>
      </c>
      <c r="M355" s="2" t="s">
        <v>869</v>
      </c>
      <c r="N355" s="2" t="s">
        <v>869</v>
      </c>
      <c r="O355" s="2" t="s">
        <v>871</v>
      </c>
      <c r="P355" s="2" t="s">
        <v>856</v>
      </c>
    </row>
    <row r="356" spans="1:16" ht="12.75">
      <c r="A356" s="2" t="s">
        <v>1253</v>
      </c>
      <c r="B356" s="107">
        <v>86</v>
      </c>
      <c r="E356" s="2">
        <v>352</v>
      </c>
      <c r="F356" s="2" t="s">
        <v>869</v>
      </c>
      <c r="G356" s="2" t="s">
        <v>869</v>
      </c>
      <c r="H356" s="2" t="s">
        <v>857</v>
      </c>
      <c r="I356" s="2" t="s">
        <v>858</v>
      </c>
      <c r="L356" s="2">
        <v>352</v>
      </c>
      <c r="M356" s="2" t="s">
        <v>869</v>
      </c>
      <c r="N356" s="2" t="s">
        <v>869</v>
      </c>
      <c r="O356" s="2" t="s">
        <v>871</v>
      </c>
      <c r="P356" s="2" t="s">
        <v>856</v>
      </c>
    </row>
    <row r="357" spans="1:16" ht="12.75">
      <c r="A357" s="2" t="s">
        <v>1254</v>
      </c>
      <c r="B357" s="107">
        <v>87</v>
      </c>
      <c r="E357" s="2">
        <v>353</v>
      </c>
      <c r="F357" s="2" t="s">
        <v>869</v>
      </c>
      <c r="G357" s="2" t="s">
        <v>869</v>
      </c>
      <c r="H357" s="2" t="s">
        <v>857</v>
      </c>
      <c r="I357" s="2" t="s">
        <v>858</v>
      </c>
      <c r="L357" s="2">
        <v>353</v>
      </c>
      <c r="M357" s="2" t="s">
        <v>869</v>
      </c>
      <c r="N357" s="2" t="s">
        <v>869</v>
      </c>
      <c r="O357" s="2" t="s">
        <v>871</v>
      </c>
      <c r="P357" s="2" t="s">
        <v>856</v>
      </c>
    </row>
    <row r="358" spans="1:16" ht="12.75">
      <c r="A358" s="2" t="s">
        <v>1255</v>
      </c>
      <c r="B358" s="107">
        <v>87</v>
      </c>
      <c r="E358" s="2">
        <v>354</v>
      </c>
      <c r="F358" s="2" t="s">
        <v>869</v>
      </c>
      <c r="G358" s="2" t="s">
        <v>869</v>
      </c>
      <c r="H358" s="2" t="s">
        <v>857</v>
      </c>
      <c r="I358" s="2" t="s">
        <v>858</v>
      </c>
      <c r="L358" s="2">
        <v>354</v>
      </c>
      <c r="M358" s="2" t="s">
        <v>869</v>
      </c>
      <c r="N358" s="2" t="s">
        <v>869</v>
      </c>
      <c r="O358" s="2" t="s">
        <v>871</v>
      </c>
      <c r="P358" s="2" t="s">
        <v>856</v>
      </c>
    </row>
    <row r="359" spans="1:16" ht="12.75">
      <c r="A359" s="2" t="s">
        <v>1256</v>
      </c>
      <c r="B359" s="107">
        <v>88</v>
      </c>
      <c r="E359" s="2">
        <v>355</v>
      </c>
      <c r="F359" s="2" t="s">
        <v>869</v>
      </c>
      <c r="G359" s="2" t="s">
        <v>869</v>
      </c>
      <c r="H359" s="2" t="s">
        <v>857</v>
      </c>
      <c r="I359" s="2" t="s">
        <v>858</v>
      </c>
      <c r="L359" s="2">
        <v>355</v>
      </c>
      <c r="M359" s="2" t="s">
        <v>869</v>
      </c>
      <c r="N359" s="2" t="s">
        <v>869</v>
      </c>
      <c r="O359" s="2" t="s">
        <v>871</v>
      </c>
      <c r="P359" s="2" t="s">
        <v>856</v>
      </c>
    </row>
    <row r="360" spans="1:16" ht="12.75">
      <c r="A360" s="2" t="s">
        <v>1257</v>
      </c>
      <c r="B360" s="107">
        <v>88</v>
      </c>
      <c r="E360" s="2">
        <v>356</v>
      </c>
      <c r="F360" s="2" t="s">
        <v>869</v>
      </c>
      <c r="G360" s="2" t="s">
        <v>869</v>
      </c>
      <c r="H360" s="2" t="s">
        <v>857</v>
      </c>
      <c r="I360" s="2" t="s">
        <v>858</v>
      </c>
      <c r="L360" s="2">
        <v>356</v>
      </c>
      <c r="M360" s="2" t="s">
        <v>869</v>
      </c>
      <c r="N360" s="2" t="s">
        <v>869</v>
      </c>
      <c r="O360" s="2" t="s">
        <v>871</v>
      </c>
      <c r="P360" s="2" t="s">
        <v>856</v>
      </c>
    </row>
    <row r="361" spans="1:16" ht="12.75">
      <c r="A361" s="2" t="s">
        <v>1258</v>
      </c>
      <c r="B361" s="107">
        <v>89</v>
      </c>
      <c r="E361" s="2">
        <v>357</v>
      </c>
      <c r="F361" s="2" t="s">
        <v>869</v>
      </c>
      <c r="G361" s="2" t="s">
        <v>869</v>
      </c>
      <c r="H361" s="2" t="s">
        <v>857</v>
      </c>
      <c r="I361" s="2" t="s">
        <v>858</v>
      </c>
      <c r="L361" s="2">
        <v>357</v>
      </c>
      <c r="M361" s="2" t="s">
        <v>869</v>
      </c>
      <c r="N361" s="2" t="s">
        <v>869</v>
      </c>
      <c r="O361" s="2" t="s">
        <v>871</v>
      </c>
      <c r="P361" s="2" t="s">
        <v>856</v>
      </c>
    </row>
    <row r="362" spans="1:16" ht="12.75">
      <c r="A362" s="2" t="s">
        <v>1259</v>
      </c>
      <c r="B362" s="107">
        <v>89</v>
      </c>
      <c r="E362" s="2">
        <v>358</v>
      </c>
      <c r="F362" s="2" t="s">
        <v>869</v>
      </c>
      <c r="G362" s="2" t="s">
        <v>869</v>
      </c>
      <c r="H362" s="2" t="s">
        <v>857</v>
      </c>
      <c r="I362" s="2" t="s">
        <v>858</v>
      </c>
      <c r="L362" s="2">
        <v>358</v>
      </c>
      <c r="M362" s="2" t="s">
        <v>869</v>
      </c>
      <c r="N362" s="2" t="s">
        <v>869</v>
      </c>
      <c r="O362" s="2" t="s">
        <v>871</v>
      </c>
      <c r="P362" s="2" t="s">
        <v>856</v>
      </c>
    </row>
    <row r="363" spans="1:16" ht="12.75">
      <c r="A363" s="2" t="s">
        <v>1260</v>
      </c>
      <c r="B363" s="107">
        <v>90</v>
      </c>
      <c r="E363" s="2">
        <v>359</v>
      </c>
      <c r="F363" s="2" t="s">
        <v>869</v>
      </c>
      <c r="G363" s="2" t="s">
        <v>869</v>
      </c>
      <c r="H363" s="2" t="s">
        <v>857</v>
      </c>
      <c r="I363" s="2" t="s">
        <v>858</v>
      </c>
      <c r="L363" s="2">
        <v>359</v>
      </c>
      <c r="M363" s="2" t="s">
        <v>869</v>
      </c>
      <c r="N363" s="2" t="s">
        <v>869</v>
      </c>
      <c r="O363" s="2" t="s">
        <v>871</v>
      </c>
      <c r="P363" s="2" t="s">
        <v>856</v>
      </c>
    </row>
    <row r="364" spans="1:16" ht="12.75">
      <c r="A364" s="2" t="s">
        <v>1261</v>
      </c>
      <c r="B364" s="107">
        <v>1</v>
      </c>
      <c r="E364" s="2">
        <v>360</v>
      </c>
      <c r="F364" s="2" t="s">
        <v>869</v>
      </c>
      <c r="G364" s="2" t="s">
        <v>869</v>
      </c>
      <c r="H364" s="2" t="s">
        <v>857</v>
      </c>
      <c r="I364" s="2" t="s">
        <v>857</v>
      </c>
      <c r="L364" s="2">
        <v>360</v>
      </c>
      <c r="M364" s="2" t="s">
        <v>869</v>
      </c>
      <c r="N364" s="2" t="s">
        <v>869</v>
      </c>
      <c r="O364" s="2" t="s">
        <v>871</v>
      </c>
      <c r="P364" s="2" t="s">
        <v>856</v>
      </c>
    </row>
    <row r="365" spans="1:16" ht="12.75">
      <c r="A365" s="2" t="s">
        <v>1262</v>
      </c>
      <c r="B365" s="107">
        <v>1</v>
      </c>
      <c r="E365" s="2">
        <v>361</v>
      </c>
      <c r="F365" s="2" t="s">
        <v>869</v>
      </c>
      <c r="G365" s="2" t="s">
        <v>869</v>
      </c>
      <c r="H365" s="2" t="s">
        <v>857</v>
      </c>
      <c r="I365" s="2" t="s">
        <v>857</v>
      </c>
      <c r="L365" s="2">
        <v>361</v>
      </c>
      <c r="M365" s="2" t="s">
        <v>869</v>
      </c>
      <c r="N365" s="2" t="s">
        <v>869</v>
      </c>
      <c r="O365" s="2" t="s">
        <v>871</v>
      </c>
      <c r="P365" s="2" t="s">
        <v>856</v>
      </c>
    </row>
    <row r="366" spans="1:16" ht="12.75">
      <c r="A366" s="2" t="s">
        <v>1263</v>
      </c>
      <c r="B366" s="107">
        <v>1</v>
      </c>
      <c r="E366" s="2">
        <v>362</v>
      </c>
      <c r="F366" s="2" t="s">
        <v>869</v>
      </c>
      <c r="G366" s="2" t="s">
        <v>869</v>
      </c>
      <c r="H366" s="2" t="s">
        <v>857</v>
      </c>
      <c r="I366" s="2" t="s">
        <v>857</v>
      </c>
      <c r="L366" s="2">
        <v>362</v>
      </c>
      <c r="M366" s="2" t="s">
        <v>869</v>
      </c>
      <c r="N366" s="2" t="s">
        <v>869</v>
      </c>
      <c r="O366" s="2" t="s">
        <v>871</v>
      </c>
      <c r="P366" s="2" t="s">
        <v>856</v>
      </c>
    </row>
    <row r="367" spans="1:16" ht="12.75">
      <c r="A367" s="2" t="s">
        <v>1264</v>
      </c>
      <c r="B367" s="107">
        <v>2</v>
      </c>
      <c r="E367" s="2">
        <v>363</v>
      </c>
      <c r="F367" s="2" t="s">
        <v>869</v>
      </c>
      <c r="G367" s="2" t="s">
        <v>869</v>
      </c>
      <c r="H367" s="2" t="s">
        <v>857</v>
      </c>
      <c r="I367" s="2" t="s">
        <v>857</v>
      </c>
      <c r="L367" s="2">
        <v>363</v>
      </c>
      <c r="M367" s="2" t="s">
        <v>869</v>
      </c>
      <c r="N367" s="2" t="s">
        <v>869</v>
      </c>
      <c r="O367" s="2" t="s">
        <v>871</v>
      </c>
      <c r="P367" s="2" t="s">
        <v>856</v>
      </c>
    </row>
    <row r="368" spans="1:16" ht="12.75">
      <c r="A368" s="2" t="s">
        <v>1265</v>
      </c>
      <c r="B368" s="107">
        <v>2</v>
      </c>
      <c r="E368" s="2">
        <v>364</v>
      </c>
      <c r="F368" s="2" t="s">
        <v>869</v>
      </c>
      <c r="G368" s="2" t="s">
        <v>869</v>
      </c>
      <c r="H368" s="2" t="s">
        <v>857</v>
      </c>
      <c r="I368" s="2" t="s">
        <v>857</v>
      </c>
      <c r="L368" s="2">
        <v>364</v>
      </c>
      <c r="M368" s="2" t="s">
        <v>869</v>
      </c>
      <c r="N368" s="2" t="s">
        <v>869</v>
      </c>
      <c r="O368" s="2" t="s">
        <v>871</v>
      </c>
      <c r="P368" s="2" t="s">
        <v>856</v>
      </c>
    </row>
    <row r="369" spans="1:16" ht="12.75">
      <c r="A369" s="2" t="s">
        <v>1266</v>
      </c>
      <c r="B369" s="107">
        <v>3</v>
      </c>
      <c r="E369" s="2">
        <v>365</v>
      </c>
      <c r="F369" s="2" t="s">
        <v>869</v>
      </c>
      <c r="G369" s="2" t="s">
        <v>869</v>
      </c>
      <c r="H369" s="2" t="s">
        <v>857</v>
      </c>
      <c r="I369" s="2" t="s">
        <v>857</v>
      </c>
      <c r="L369" s="2">
        <v>365</v>
      </c>
      <c r="M369" s="2" t="s">
        <v>869</v>
      </c>
      <c r="N369" s="2" t="s">
        <v>869</v>
      </c>
      <c r="O369" s="2" t="s">
        <v>871</v>
      </c>
      <c r="P369" s="2" t="s">
        <v>856</v>
      </c>
    </row>
    <row r="370" spans="1:16" ht="12.75">
      <c r="A370" s="2" t="s">
        <v>1267</v>
      </c>
      <c r="B370" s="107">
        <v>3</v>
      </c>
      <c r="E370" s="2">
        <v>366</v>
      </c>
      <c r="F370" s="2" t="s">
        <v>869</v>
      </c>
      <c r="G370" s="2" t="s">
        <v>869</v>
      </c>
      <c r="H370" s="2" t="s">
        <v>857</v>
      </c>
      <c r="I370" s="2" t="s">
        <v>857</v>
      </c>
      <c r="L370" s="2">
        <v>366</v>
      </c>
      <c r="M370" s="2" t="s">
        <v>869</v>
      </c>
      <c r="N370" s="2" t="s">
        <v>869</v>
      </c>
      <c r="O370" s="2" t="s">
        <v>871</v>
      </c>
      <c r="P370" s="2" t="s">
        <v>856</v>
      </c>
    </row>
    <row r="371" spans="1:16" ht="12.75">
      <c r="A371" s="2" t="s">
        <v>1268</v>
      </c>
      <c r="B371" s="107">
        <v>4</v>
      </c>
      <c r="E371" s="2">
        <v>367</v>
      </c>
      <c r="F371" s="2" t="s">
        <v>869</v>
      </c>
      <c r="G371" s="2" t="s">
        <v>869</v>
      </c>
      <c r="H371" s="2" t="s">
        <v>857</v>
      </c>
      <c r="I371" s="2" t="s">
        <v>857</v>
      </c>
      <c r="L371" s="2">
        <v>367</v>
      </c>
      <c r="M371" s="2" t="s">
        <v>869</v>
      </c>
      <c r="N371" s="2" t="s">
        <v>869</v>
      </c>
      <c r="O371" s="2" t="s">
        <v>871</v>
      </c>
      <c r="P371" s="2" t="s">
        <v>856</v>
      </c>
    </row>
    <row r="372" spans="1:16" ht="12.75">
      <c r="A372" s="2" t="s">
        <v>1269</v>
      </c>
      <c r="B372" s="107">
        <v>5</v>
      </c>
      <c r="E372" s="2">
        <v>368</v>
      </c>
      <c r="F372" s="2" t="s">
        <v>869</v>
      </c>
      <c r="G372" s="2" t="s">
        <v>869</v>
      </c>
      <c r="H372" s="2" t="s">
        <v>857</v>
      </c>
      <c r="I372" s="2" t="s">
        <v>857</v>
      </c>
      <c r="L372" s="2">
        <v>368</v>
      </c>
      <c r="M372" s="2" t="s">
        <v>869</v>
      </c>
      <c r="N372" s="2" t="s">
        <v>869</v>
      </c>
      <c r="O372" s="2" t="s">
        <v>871</v>
      </c>
      <c r="P372" s="2" t="s">
        <v>856</v>
      </c>
    </row>
    <row r="373" spans="1:16" ht="12.75">
      <c r="A373" s="2" t="s">
        <v>1270</v>
      </c>
      <c r="B373" s="107">
        <v>6</v>
      </c>
      <c r="E373" s="2">
        <v>369</v>
      </c>
      <c r="F373" s="2" t="s">
        <v>869</v>
      </c>
      <c r="G373" s="2" t="s">
        <v>869</v>
      </c>
      <c r="H373" s="2" t="s">
        <v>857</v>
      </c>
      <c r="I373" s="2" t="s">
        <v>857</v>
      </c>
      <c r="L373" s="2">
        <v>369</v>
      </c>
      <c r="M373" s="2" t="s">
        <v>869</v>
      </c>
      <c r="N373" s="2" t="s">
        <v>869</v>
      </c>
      <c r="O373" s="2" t="s">
        <v>871</v>
      </c>
      <c r="P373" s="2" t="s">
        <v>856</v>
      </c>
    </row>
    <row r="374" spans="1:16" ht="12.75">
      <c r="A374" s="2" t="s">
        <v>1271</v>
      </c>
      <c r="B374" s="107">
        <v>7</v>
      </c>
      <c r="E374" s="2">
        <v>370</v>
      </c>
      <c r="F374" s="2" t="s">
        <v>869</v>
      </c>
      <c r="G374" s="2" t="s">
        <v>869</v>
      </c>
      <c r="H374" s="2" t="s">
        <v>857</v>
      </c>
      <c r="I374" s="2" t="s">
        <v>857</v>
      </c>
      <c r="L374" s="2">
        <v>370</v>
      </c>
      <c r="M374" s="2" t="s">
        <v>869</v>
      </c>
      <c r="N374" s="2" t="s">
        <v>869</v>
      </c>
      <c r="O374" s="2" t="s">
        <v>871</v>
      </c>
      <c r="P374" s="2" t="s">
        <v>871</v>
      </c>
    </row>
    <row r="375" spans="1:16" ht="12.75">
      <c r="A375" s="2" t="s">
        <v>1272</v>
      </c>
      <c r="B375" s="107">
        <v>8</v>
      </c>
      <c r="E375" s="2">
        <v>371</v>
      </c>
      <c r="F375" s="2" t="s">
        <v>869</v>
      </c>
      <c r="G375" s="2" t="s">
        <v>869</v>
      </c>
      <c r="H375" s="2" t="s">
        <v>857</v>
      </c>
      <c r="I375" s="2" t="s">
        <v>857</v>
      </c>
      <c r="L375" s="2">
        <v>371</v>
      </c>
      <c r="M375" s="2" t="s">
        <v>869</v>
      </c>
      <c r="N375" s="2" t="s">
        <v>869</v>
      </c>
      <c r="O375" s="2" t="s">
        <v>871</v>
      </c>
      <c r="P375" s="2" t="s">
        <v>871</v>
      </c>
    </row>
    <row r="376" spans="1:16" ht="12.75">
      <c r="A376" s="2" t="s">
        <v>1273</v>
      </c>
      <c r="B376" s="107">
        <v>9</v>
      </c>
      <c r="E376" s="2">
        <v>372</v>
      </c>
      <c r="F376" s="2" t="s">
        <v>869</v>
      </c>
      <c r="G376" s="2" t="s">
        <v>869</v>
      </c>
      <c r="H376" s="2" t="s">
        <v>857</v>
      </c>
      <c r="I376" s="2" t="s">
        <v>857</v>
      </c>
      <c r="L376" s="2">
        <v>372</v>
      </c>
      <c r="M376" s="2" t="s">
        <v>869</v>
      </c>
      <c r="N376" s="2" t="s">
        <v>869</v>
      </c>
      <c r="O376" s="2" t="s">
        <v>871</v>
      </c>
      <c r="P376" s="2" t="s">
        <v>871</v>
      </c>
    </row>
    <row r="377" spans="1:16" ht="12.75">
      <c r="A377" s="2" t="s">
        <v>1274</v>
      </c>
      <c r="B377" s="107">
        <v>10</v>
      </c>
      <c r="E377" s="2">
        <v>373</v>
      </c>
      <c r="F377" s="2" t="s">
        <v>869</v>
      </c>
      <c r="G377" s="2" t="s">
        <v>869</v>
      </c>
      <c r="H377" s="2" t="s">
        <v>857</v>
      </c>
      <c r="I377" s="2" t="s">
        <v>857</v>
      </c>
      <c r="L377" s="2">
        <v>373</v>
      </c>
      <c r="M377" s="2" t="s">
        <v>869</v>
      </c>
      <c r="N377" s="2" t="s">
        <v>869</v>
      </c>
      <c r="O377" s="2" t="s">
        <v>871</v>
      </c>
      <c r="P377" s="2" t="s">
        <v>871</v>
      </c>
    </row>
    <row r="378" spans="1:16" ht="12.75">
      <c r="A378" s="2" t="s">
        <v>1275</v>
      </c>
      <c r="B378" s="107">
        <v>11</v>
      </c>
      <c r="E378" s="2">
        <v>374</v>
      </c>
      <c r="F378" s="2" t="s">
        <v>869</v>
      </c>
      <c r="G378" s="2" t="s">
        <v>869</v>
      </c>
      <c r="H378" s="2" t="s">
        <v>857</v>
      </c>
      <c r="I378" s="2" t="s">
        <v>857</v>
      </c>
      <c r="L378" s="2">
        <v>374</v>
      </c>
      <c r="M378" s="2" t="s">
        <v>869</v>
      </c>
      <c r="N378" s="2" t="s">
        <v>869</v>
      </c>
      <c r="O378" s="2" t="s">
        <v>871</v>
      </c>
      <c r="P378" s="2" t="s">
        <v>871</v>
      </c>
    </row>
    <row r="379" spans="1:16" ht="12.75">
      <c r="A379" s="2" t="s">
        <v>1276</v>
      </c>
      <c r="B379" s="107">
        <v>12</v>
      </c>
      <c r="E379" s="2">
        <v>375</v>
      </c>
      <c r="F379" s="2" t="s">
        <v>869</v>
      </c>
      <c r="G379" s="2" t="s">
        <v>869</v>
      </c>
      <c r="H379" s="2" t="s">
        <v>857</v>
      </c>
      <c r="I379" s="2" t="s">
        <v>857</v>
      </c>
      <c r="L379" s="2">
        <v>375</v>
      </c>
      <c r="M379" s="2" t="s">
        <v>869</v>
      </c>
      <c r="N379" s="2" t="s">
        <v>869</v>
      </c>
      <c r="O379" s="2" t="s">
        <v>871</v>
      </c>
      <c r="P379" s="2" t="s">
        <v>871</v>
      </c>
    </row>
    <row r="380" spans="1:16" ht="12.75">
      <c r="A380" s="2" t="s">
        <v>1277</v>
      </c>
      <c r="B380" s="107">
        <v>13</v>
      </c>
      <c r="E380" s="2">
        <v>376</v>
      </c>
      <c r="F380" s="2" t="s">
        <v>869</v>
      </c>
      <c r="G380" s="2" t="s">
        <v>869</v>
      </c>
      <c r="H380" s="2" t="s">
        <v>857</v>
      </c>
      <c r="I380" s="2" t="s">
        <v>857</v>
      </c>
      <c r="L380" s="2">
        <v>376</v>
      </c>
      <c r="M380" s="2" t="s">
        <v>869</v>
      </c>
      <c r="N380" s="2" t="s">
        <v>869</v>
      </c>
      <c r="O380" s="2" t="s">
        <v>871</v>
      </c>
      <c r="P380" s="2" t="s">
        <v>871</v>
      </c>
    </row>
    <row r="381" spans="1:16" ht="12.75">
      <c r="A381" s="2" t="s">
        <v>1278</v>
      </c>
      <c r="B381" s="107">
        <v>14</v>
      </c>
      <c r="E381" s="2">
        <v>377</v>
      </c>
      <c r="F381" s="2" t="s">
        <v>869</v>
      </c>
      <c r="G381" s="2" t="s">
        <v>869</v>
      </c>
      <c r="H381" s="2" t="s">
        <v>857</v>
      </c>
      <c r="I381" s="2" t="s">
        <v>857</v>
      </c>
      <c r="L381" s="2">
        <v>377</v>
      </c>
      <c r="M381" s="2" t="s">
        <v>869</v>
      </c>
      <c r="N381" s="2" t="s">
        <v>869</v>
      </c>
      <c r="O381" s="2" t="s">
        <v>871</v>
      </c>
      <c r="P381" s="2" t="s">
        <v>871</v>
      </c>
    </row>
    <row r="382" spans="1:16" ht="12.75">
      <c r="A382" s="2" t="s">
        <v>1279</v>
      </c>
      <c r="B382" s="107">
        <v>15</v>
      </c>
      <c r="E382" s="2">
        <v>378</v>
      </c>
      <c r="F382" s="2" t="s">
        <v>869</v>
      </c>
      <c r="G382" s="2" t="s">
        <v>869</v>
      </c>
      <c r="H382" s="2" t="s">
        <v>857</v>
      </c>
      <c r="I382" s="2" t="s">
        <v>857</v>
      </c>
      <c r="L382" s="2">
        <v>378</v>
      </c>
      <c r="M382" s="2" t="s">
        <v>869</v>
      </c>
      <c r="N382" s="2" t="s">
        <v>869</v>
      </c>
      <c r="O382" s="2" t="s">
        <v>871</v>
      </c>
      <c r="P382" s="2" t="s">
        <v>871</v>
      </c>
    </row>
    <row r="383" spans="1:16" ht="12.75">
      <c r="A383" s="2" t="s">
        <v>1280</v>
      </c>
      <c r="B383" s="107">
        <v>16</v>
      </c>
      <c r="E383" s="2">
        <v>379</v>
      </c>
      <c r="F383" s="2" t="s">
        <v>869</v>
      </c>
      <c r="G383" s="2" t="s">
        <v>869</v>
      </c>
      <c r="H383" s="2" t="s">
        <v>857</v>
      </c>
      <c r="I383" s="2" t="s">
        <v>857</v>
      </c>
      <c r="L383" s="2">
        <v>379</v>
      </c>
      <c r="M383" s="2" t="s">
        <v>869</v>
      </c>
      <c r="N383" s="2" t="s">
        <v>869</v>
      </c>
      <c r="O383" s="2" t="s">
        <v>871</v>
      </c>
      <c r="P383" s="2" t="s">
        <v>871</v>
      </c>
    </row>
    <row r="384" spans="1:16" ht="12.75">
      <c r="A384" s="2" t="s">
        <v>1281</v>
      </c>
      <c r="B384" s="107">
        <v>17</v>
      </c>
      <c r="E384" s="2">
        <v>380</v>
      </c>
      <c r="F384" s="2" t="s">
        <v>869</v>
      </c>
      <c r="G384" s="2" t="s">
        <v>869</v>
      </c>
      <c r="H384" s="2" t="s">
        <v>856</v>
      </c>
      <c r="I384" s="2" t="s">
        <v>857</v>
      </c>
      <c r="L384" s="2">
        <v>380</v>
      </c>
      <c r="M384" s="2" t="s">
        <v>869</v>
      </c>
      <c r="N384" s="2" t="s">
        <v>869</v>
      </c>
      <c r="O384" s="2" t="s">
        <v>871</v>
      </c>
      <c r="P384" s="2" t="s">
        <v>871</v>
      </c>
    </row>
    <row r="385" spans="1:16" ht="12.75">
      <c r="A385" s="2" t="s">
        <v>1282</v>
      </c>
      <c r="B385" s="107">
        <v>19</v>
      </c>
      <c r="E385" s="2">
        <v>381</v>
      </c>
      <c r="F385" s="2" t="s">
        <v>869</v>
      </c>
      <c r="G385" s="2" t="s">
        <v>869</v>
      </c>
      <c r="H385" s="2" t="s">
        <v>856</v>
      </c>
      <c r="I385" s="2" t="s">
        <v>857</v>
      </c>
      <c r="L385" s="2">
        <v>381</v>
      </c>
      <c r="M385" s="2" t="s">
        <v>869</v>
      </c>
      <c r="N385" s="2" t="s">
        <v>869</v>
      </c>
      <c r="O385" s="2" t="s">
        <v>871</v>
      </c>
      <c r="P385" s="2" t="s">
        <v>871</v>
      </c>
    </row>
    <row r="386" spans="1:16" ht="12.75">
      <c r="A386" s="2" t="s">
        <v>1283</v>
      </c>
      <c r="B386" s="107">
        <v>20</v>
      </c>
      <c r="E386" s="2">
        <v>382</v>
      </c>
      <c r="F386" s="2" t="s">
        <v>869</v>
      </c>
      <c r="G386" s="2" t="s">
        <v>869</v>
      </c>
      <c r="H386" s="2" t="s">
        <v>856</v>
      </c>
      <c r="I386" s="2" t="s">
        <v>857</v>
      </c>
      <c r="L386" s="2">
        <v>382</v>
      </c>
      <c r="M386" s="2" t="s">
        <v>869</v>
      </c>
      <c r="N386" s="2" t="s">
        <v>869</v>
      </c>
      <c r="O386" s="2" t="s">
        <v>871</v>
      </c>
      <c r="P386" s="2" t="s">
        <v>871</v>
      </c>
    </row>
    <row r="387" spans="1:16" ht="12.75">
      <c r="A387" s="2" t="s">
        <v>1284</v>
      </c>
      <c r="B387" s="107">
        <v>21</v>
      </c>
      <c r="E387" s="2">
        <v>383</v>
      </c>
      <c r="F387" s="2" t="s">
        <v>869</v>
      </c>
      <c r="G387" s="2" t="s">
        <v>869</v>
      </c>
      <c r="H387" s="2" t="s">
        <v>856</v>
      </c>
      <c r="I387" s="2" t="s">
        <v>857</v>
      </c>
      <c r="L387" s="2">
        <v>383</v>
      </c>
      <c r="M387" s="2" t="s">
        <v>869</v>
      </c>
      <c r="N387" s="2" t="s">
        <v>869</v>
      </c>
      <c r="O387" s="2" t="s">
        <v>871</v>
      </c>
      <c r="P387" s="2" t="s">
        <v>871</v>
      </c>
    </row>
    <row r="388" spans="1:16" ht="12.75">
      <c r="A388" s="2" t="s">
        <v>1285</v>
      </c>
      <c r="B388" s="107">
        <v>22</v>
      </c>
      <c r="E388" s="2">
        <v>384</v>
      </c>
      <c r="F388" s="2" t="s">
        <v>869</v>
      </c>
      <c r="G388" s="2" t="s">
        <v>869</v>
      </c>
      <c r="H388" s="2" t="s">
        <v>856</v>
      </c>
      <c r="I388" s="2" t="s">
        <v>857</v>
      </c>
      <c r="L388" s="2">
        <v>384</v>
      </c>
      <c r="M388" s="2" t="s">
        <v>869</v>
      </c>
      <c r="N388" s="2" t="s">
        <v>869</v>
      </c>
      <c r="O388" s="2" t="s">
        <v>871</v>
      </c>
      <c r="P388" s="2" t="s">
        <v>871</v>
      </c>
    </row>
    <row r="389" spans="1:16" ht="12.75">
      <c r="A389" s="2" t="s">
        <v>1286</v>
      </c>
      <c r="B389" s="107">
        <v>24</v>
      </c>
      <c r="E389" s="2">
        <v>385</v>
      </c>
      <c r="F389" s="2" t="s">
        <v>869</v>
      </c>
      <c r="G389" s="2" t="s">
        <v>869</v>
      </c>
      <c r="H389" s="2" t="s">
        <v>856</v>
      </c>
      <c r="I389" s="2" t="s">
        <v>857</v>
      </c>
      <c r="L389" s="2">
        <v>385</v>
      </c>
      <c r="M389" s="2" t="s">
        <v>869</v>
      </c>
      <c r="N389" s="2" t="s">
        <v>869</v>
      </c>
      <c r="O389" s="2" t="s">
        <v>871</v>
      </c>
      <c r="P389" s="2" t="s">
        <v>871</v>
      </c>
    </row>
    <row r="390" spans="1:16" ht="12.75">
      <c r="A390" s="2" t="s">
        <v>1287</v>
      </c>
      <c r="B390" s="107">
        <v>25</v>
      </c>
      <c r="E390" s="2">
        <v>386</v>
      </c>
      <c r="F390" s="2" t="s">
        <v>869</v>
      </c>
      <c r="G390" s="2" t="s">
        <v>869</v>
      </c>
      <c r="H390" s="2" t="s">
        <v>856</v>
      </c>
      <c r="I390" s="2" t="s">
        <v>857</v>
      </c>
      <c r="L390" s="2">
        <v>386</v>
      </c>
      <c r="M390" s="2" t="s">
        <v>869</v>
      </c>
      <c r="N390" s="2" t="s">
        <v>869</v>
      </c>
      <c r="O390" s="2" t="s">
        <v>871</v>
      </c>
      <c r="P390" s="2" t="s">
        <v>871</v>
      </c>
    </row>
    <row r="391" spans="1:16" ht="12.75">
      <c r="A391" s="2" t="s">
        <v>1288</v>
      </c>
      <c r="B391" s="107">
        <v>26</v>
      </c>
      <c r="E391" s="2">
        <v>387</v>
      </c>
      <c r="F391" s="2" t="s">
        <v>869</v>
      </c>
      <c r="G391" s="2" t="s">
        <v>869</v>
      </c>
      <c r="H391" s="2" t="s">
        <v>856</v>
      </c>
      <c r="I391" s="2" t="s">
        <v>857</v>
      </c>
      <c r="L391" s="2">
        <v>387</v>
      </c>
      <c r="M391" s="2" t="s">
        <v>869</v>
      </c>
      <c r="N391" s="2" t="s">
        <v>869</v>
      </c>
      <c r="O391" s="2" t="s">
        <v>871</v>
      </c>
      <c r="P391" s="2" t="s">
        <v>871</v>
      </c>
    </row>
    <row r="392" spans="1:16" ht="12.75">
      <c r="A392" s="2" t="s">
        <v>1289</v>
      </c>
      <c r="B392" s="107">
        <v>27</v>
      </c>
      <c r="E392" s="2">
        <v>388</v>
      </c>
      <c r="F392" s="2" t="s">
        <v>869</v>
      </c>
      <c r="G392" s="2" t="s">
        <v>869</v>
      </c>
      <c r="H392" s="2" t="s">
        <v>856</v>
      </c>
      <c r="I392" s="2" t="s">
        <v>857</v>
      </c>
      <c r="L392" s="2">
        <v>388</v>
      </c>
      <c r="M392" s="2" t="s">
        <v>869</v>
      </c>
      <c r="N392" s="2" t="s">
        <v>869</v>
      </c>
      <c r="O392" s="2" t="s">
        <v>871</v>
      </c>
      <c r="P392" s="2" t="s">
        <v>871</v>
      </c>
    </row>
    <row r="393" spans="1:16" ht="12.75">
      <c r="A393" s="2" t="s">
        <v>1290</v>
      </c>
      <c r="B393" s="107">
        <v>28</v>
      </c>
      <c r="E393" s="2">
        <v>389</v>
      </c>
      <c r="F393" s="2" t="s">
        <v>869</v>
      </c>
      <c r="G393" s="2" t="s">
        <v>869</v>
      </c>
      <c r="H393" s="2" t="s">
        <v>856</v>
      </c>
      <c r="I393" s="2" t="s">
        <v>857</v>
      </c>
      <c r="L393" s="2">
        <v>389</v>
      </c>
      <c r="M393" s="2" t="s">
        <v>869</v>
      </c>
      <c r="N393" s="2" t="s">
        <v>869</v>
      </c>
      <c r="O393" s="2" t="s">
        <v>871</v>
      </c>
      <c r="P393" s="2" t="s">
        <v>871</v>
      </c>
    </row>
    <row r="394" spans="1:16" ht="12.75">
      <c r="A394" s="2" t="s">
        <v>1291</v>
      </c>
      <c r="B394" s="107">
        <v>29</v>
      </c>
      <c r="E394" s="2">
        <v>390</v>
      </c>
      <c r="F394" s="2" t="s">
        <v>869</v>
      </c>
      <c r="G394" s="2" t="s">
        <v>869</v>
      </c>
      <c r="H394" s="2" t="s">
        <v>856</v>
      </c>
      <c r="I394" s="2" t="s">
        <v>857</v>
      </c>
      <c r="L394" s="2">
        <v>390</v>
      </c>
      <c r="M394" s="2" t="s">
        <v>869</v>
      </c>
      <c r="N394" s="2" t="s">
        <v>869</v>
      </c>
      <c r="O394" s="2" t="s">
        <v>871</v>
      </c>
      <c r="P394" s="2" t="s">
        <v>871</v>
      </c>
    </row>
    <row r="395" spans="1:16" ht="12.75">
      <c r="A395" s="2" t="s">
        <v>1292</v>
      </c>
      <c r="B395" s="107">
        <v>30</v>
      </c>
      <c r="E395" s="2">
        <v>391</v>
      </c>
      <c r="F395" s="2" t="s">
        <v>869</v>
      </c>
      <c r="G395" s="2" t="s">
        <v>869</v>
      </c>
      <c r="H395" s="2" t="s">
        <v>856</v>
      </c>
      <c r="I395" s="2" t="s">
        <v>857</v>
      </c>
      <c r="L395" s="2">
        <v>391</v>
      </c>
      <c r="M395" s="2" t="s">
        <v>869</v>
      </c>
      <c r="N395" s="2" t="s">
        <v>869</v>
      </c>
      <c r="O395" s="2" t="s">
        <v>871</v>
      </c>
      <c r="P395" s="2" t="s">
        <v>871</v>
      </c>
    </row>
    <row r="396" spans="1:16" ht="12.75">
      <c r="A396" s="2" t="s">
        <v>1293</v>
      </c>
      <c r="B396" s="107">
        <v>31</v>
      </c>
      <c r="E396" s="2">
        <v>392</v>
      </c>
      <c r="F396" s="2" t="s">
        <v>869</v>
      </c>
      <c r="G396" s="2" t="s">
        <v>869</v>
      </c>
      <c r="H396" s="2" t="s">
        <v>856</v>
      </c>
      <c r="I396" s="2" t="s">
        <v>857</v>
      </c>
      <c r="L396" s="2">
        <v>392</v>
      </c>
      <c r="M396" s="2" t="s">
        <v>869</v>
      </c>
      <c r="N396" s="2" t="s">
        <v>869</v>
      </c>
      <c r="O396" s="2" t="s">
        <v>871</v>
      </c>
      <c r="P396" s="2" t="s">
        <v>871</v>
      </c>
    </row>
    <row r="397" spans="1:16" ht="12.75">
      <c r="A397" s="2" t="s">
        <v>1294</v>
      </c>
      <c r="B397" s="107">
        <v>32</v>
      </c>
      <c r="E397" s="2">
        <v>393</v>
      </c>
      <c r="F397" s="2" t="s">
        <v>869</v>
      </c>
      <c r="G397" s="2" t="s">
        <v>869</v>
      </c>
      <c r="H397" s="2" t="s">
        <v>856</v>
      </c>
      <c r="I397" s="2" t="s">
        <v>857</v>
      </c>
      <c r="L397" s="2">
        <v>393</v>
      </c>
      <c r="M397" s="2" t="s">
        <v>869</v>
      </c>
      <c r="N397" s="2" t="s">
        <v>869</v>
      </c>
      <c r="O397" s="2" t="s">
        <v>871</v>
      </c>
      <c r="P397" s="2" t="s">
        <v>871</v>
      </c>
    </row>
    <row r="398" spans="1:16" ht="12.75">
      <c r="A398" s="2" t="s">
        <v>1295</v>
      </c>
      <c r="B398" s="107">
        <v>33</v>
      </c>
      <c r="E398" s="2">
        <v>394</v>
      </c>
      <c r="F398" s="2" t="s">
        <v>869</v>
      </c>
      <c r="G398" s="2" t="s">
        <v>869</v>
      </c>
      <c r="H398" s="2" t="s">
        <v>856</v>
      </c>
      <c r="I398" s="2" t="s">
        <v>857</v>
      </c>
      <c r="L398" s="2">
        <v>394</v>
      </c>
      <c r="M398" s="2" t="s">
        <v>869</v>
      </c>
      <c r="N398" s="2" t="s">
        <v>869</v>
      </c>
      <c r="O398" s="2" t="s">
        <v>871</v>
      </c>
      <c r="P398" s="2" t="s">
        <v>871</v>
      </c>
    </row>
    <row r="399" spans="1:16" ht="12.75">
      <c r="A399" s="2" t="s">
        <v>1296</v>
      </c>
      <c r="B399" s="107">
        <v>34</v>
      </c>
      <c r="E399" s="2">
        <v>395</v>
      </c>
      <c r="F399" s="2" t="s">
        <v>869</v>
      </c>
      <c r="G399" s="2" t="s">
        <v>869</v>
      </c>
      <c r="H399" s="2" t="s">
        <v>856</v>
      </c>
      <c r="I399" s="2" t="s">
        <v>857</v>
      </c>
      <c r="L399" s="2">
        <v>395</v>
      </c>
      <c r="M399" s="2" t="s">
        <v>869</v>
      </c>
      <c r="N399" s="2" t="s">
        <v>869</v>
      </c>
      <c r="O399" s="2" t="s">
        <v>871</v>
      </c>
      <c r="P399" s="2" t="s">
        <v>871</v>
      </c>
    </row>
    <row r="400" spans="1:16" ht="12.75">
      <c r="A400" s="2" t="s">
        <v>1297</v>
      </c>
      <c r="B400" s="107">
        <v>35</v>
      </c>
      <c r="E400" s="2">
        <v>396</v>
      </c>
      <c r="F400" s="2" t="s">
        <v>869</v>
      </c>
      <c r="G400" s="2" t="s">
        <v>869</v>
      </c>
      <c r="H400" s="2" t="s">
        <v>856</v>
      </c>
      <c r="I400" s="2" t="s">
        <v>857</v>
      </c>
      <c r="L400" s="2">
        <v>396</v>
      </c>
      <c r="M400" s="2" t="s">
        <v>869</v>
      </c>
      <c r="N400" s="2" t="s">
        <v>869</v>
      </c>
      <c r="O400" s="2" t="s">
        <v>871</v>
      </c>
      <c r="P400" s="2" t="s">
        <v>871</v>
      </c>
    </row>
    <row r="401" spans="1:16" ht="12.75">
      <c r="A401" s="2" t="s">
        <v>1298</v>
      </c>
      <c r="B401" s="107">
        <v>36</v>
      </c>
      <c r="E401" s="2">
        <v>397</v>
      </c>
      <c r="F401" s="2" t="s">
        <v>869</v>
      </c>
      <c r="G401" s="2" t="s">
        <v>869</v>
      </c>
      <c r="H401" s="2" t="s">
        <v>856</v>
      </c>
      <c r="I401" s="2" t="s">
        <v>857</v>
      </c>
      <c r="L401" s="2">
        <v>397</v>
      </c>
      <c r="M401" s="2" t="s">
        <v>869</v>
      </c>
      <c r="N401" s="2" t="s">
        <v>869</v>
      </c>
      <c r="O401" s="2" t="s">
        <v>871</v>
      </c>
      <c r="P401" s="2" t="s">
        <v>871</v>
      </c>
    </row>
    <row r="402" spans="1:16" ht="12.75">
      <c r="A402" s="2" t="s">
        <v>1299</v>
      </c>
      <c r="B402" s="107">
        <v>37</v>
      </c>
      <c r="E402" s="2">
        <v>398</v>
      </c>
      <c r="F402" s="2" t="s">
        <v>869</v>
      </c>
      <c r="G402" s="2" t="s">
        <v>869</v>
      </c>
      <c r="H402" s="2" t="s">
        <v>856</v>
      </c>
      <c r="I402" s="2" t="s">
        <v>857</v>
      </c>
      <c r="L402" s="2">
        <v>398</v>
      </c>
      <c r="M402" s="2" t="s">
        <v>869</v>
      </c>
      <c r="N402" s="2" t="s">
        <v>869</v>
      </c>
      <c r="O402" s="2" t="s">
        <v>871</v>
      </c>
      <c r="P402" s="2" t="s">
        <v>871</v>
      </c>
    </row>
    <row r="403" spans="1:16" ht="12.75">
      <c r="A403" s="2" t="s">
        <v>1300</v>
      </c>
      <c r="B403" s="107">
        <v>38</v>
      </c>
      <c r="E403" s="2">
        <v>399</v>
      </c>
      <c r="F403" s="2" t="s">
        <v>869</v>
      </c>
      <c r="G403" s="2" t="s">
        <v>869</v>
      </c>
      <c r="H403" s="2" t="s">
        <v>856</v>
      </c>
      <c r="I403" s="2" t="s">
        <v>857</v>
      </c>
      <c r="L403" s="2">
        <v>399</v>
      </c>
      <c r="M403" s="2" t="s">
        <v>869</v>
      </c>
      <c r="N403" s="2" t="s">
        <v>869</v>
      </c>
      <c r="O403" s="2" t="s">
        <v>871</v>
      </c>
      <c r="P403" s="2" t="s">
        <v>871</v>
      </c>
    </row>
    <row r="404" spans="1:16" ht="12.75">
      <c r="A404" s="2" t="s">
        <v>1301</v>
      </c>
      <c r="B404" s="107">
        <v>39</v>
      </c>
      <c r="E404" s="2">
        <v>400</v>
      </c>
      <c r="F404" s="2" t="s">
        <v>869</v>
      </c>
      <c r="G404" s="2" t="s">
        <v>869</v>
      </c>
      <c r="H404" s="2" t="s">
        <v>856</v>
      </c>
      <c r="I404" s="2" t="s">
        <v>856</v>
      </c>
      <c r="L404" s="2">
        <v>400</v>
      </c>
      <c r="M404" s="2" t="s">
        <v>869</v>
      </c>
      <c r="N404" s="2" t="s">
        <v>869</v>
      </c>
      <c r="O404" s="2" t="s">
        <v>871</v>
      </c>
      <c r="P404" s="2" t="s">
        <v>871</v>
      </c>
    </row>
    <row r="405" spans="1:16" ht="12.75">
      <c r="A405" s="2" t="s">
        <v>1302</v>
      </c>
      <c r="B405" s="107">
        <v>40</v>
      </c>
      <c r="E405" s="2">
        <v>401</v>
      </c>
      <c r="H405" s="2" t="s">
        <v>856</v>
      </c>
      <c r="I405" s="2" t="s">
        <v>856</v>
      </c>
      <c r="L405" s="2">
        <v>401</v>
      </c>
      <c r="O405" s="2" t="s">
        <v>871</v>
      </c>
      <c r="P405" s="2" t="s">
        <v>871</v>
      </c>
    </row>
    <row r="406" spans="1:16" ht="12.75">
      <c r="A406" s="2" t="s">
        <v>1303</v>
      </c>
      <c r="B406" s="107">
        <v>41</v>
      </c>
      <c r="E406" s="2">
        <v>402</v>
      </c>
      <c r="H406" s="2" t="s">
        <v>856</v>
      </c>
      <c r="I406" s="2" t="s">
        <v>856</v>
      </c>
      <c r="L406" s="2">
        <v>402</v>
      </c>
      <c r="O406" s="2" t="s">
        <v>871</v>
      </c>
      <c r="P406" s="2" t="s">
        <v>871</v>
      </c>
    </row>
    <row r="407" spans="1:16" ht="12.75">
      <c r="A407" s="2" t="s">
        <v>1304</v>
      </c>
      <c r="B407" s="107">
        <v>42</v>
      </c>
      <c r="E407" s="2">
        <v>403</v>
      </c>
      <c r="H407" s="2" t="s">
        <v>856</v>
      </c>
      <c r="I407" s="2" t="s">
        <v>856</v>
      </c>
      <c r="L407" s="2">
        <v>403</v>
      </c>
      <c r="O407" s="2" t="s">
        <v>871</v>
      </c>
      <c r="P407" s="2" t="s">
        <v>871</v>
      </c>
    </row>
    <row r="408" spans="1:16" ht="12.75">
      <c r="A408" s="2" t="s">
        <v>1305</v>
      </c>
      <c r="B408" s="107">
        <v>43</v>
      </c>
      <c r="E408" s="2">
        <v>404</v>
      </c>
      <c r="H408" s="2" t="s">
        <v>856</v>
      </c>
      <c r="I408" s="2" t="s">
        <v>856</v>
      </c>
      <c r="L408" s="2">
        <v>404</v>
      </c>
      <c r="O408" s="2" t="s">
        <v>871</v>
      </c>
      <c r="P408" s="2" t="s">
        <v>871</v>
      </c>
    </row>
    <row r="409" spans="1:16" ht="12.75">
      <c r="A409" s="2" t="s">
        <v>1306</v>
      </c>
      <c r="B409" s="107">
        <v>44</v>
      </c>
      <c r="E409" s="2">
        <v>405</v>
      </c>
      <c r="H409" s="2" t="s">
        <v>856</v>
      </c>
      <c r="I409" s="2" t="s">
        <v>856</v>
      </c>
      <c r="L409" s="2">
        <v>405</v>
      </c>
      <c r="O409" s="2" t="s">
        <v>871</v>
      </c>
      <c r="P409" s="2" t="s">
        <v>871</v>
      </c>
    </row>
    <row r="410" spans="1:16" ht="12.75">
      <c r="A410" s="2" t="s">
        <v>1307</v>
      </c>
      <c r="B410" s="107">
        <v>45</v>
      </c>
      <c r="E410" s="2">
        <v>406</v>
      </c>
      <c r="H410" s="2" t="s">
        <v>856</v>
      </c>
      <c r="I410" s="2" t="s">
        <v>856</v>
      </c>
      <c r="L410" s="2">
        <v>406</v>
      </c>
      <c r="O410" s="2" t="s">
        <v>871</v>
      </c>
      <c r="P410" s="2" t="s">
        <v>871</v>
      </c>
    </row>
    <row r="411" spans="1:16" ht="12.75">
      <c r="A411" s="2" t="s">
        <v>1308</v>
      </c>
      <c r="B411" s="107">
        <v>47</v>
      </c>
      <c r="E411" s="2">
        <v>407</v>
      </c>
      <c r="H411" s="2" t="s">
        <v>856</v>
      </c>
      <c r="I411" s="2" t="s">
        <v>856</v>
      </c>
      <c r="L411" s="2">
        <v>407</v>
      </c>
      <c r="O411" s="2" t="s">
        <v>871</v>
      </c>
      <c r="P411" s="2" t="s">
        <v>871</v>
      </c>
    </row>
    <row r="412" spans="1:16" ht="12.75">
      <c r="A412" s="2" t="s">
        <v>1309</v>
      </c>
      <c r="B412" s="107">
        <v>49</v>
      </c>
      <c r="E412" s="2">
        <v>408</v>
      </c>
      <c r="H412" s="2" t="s">
        <v>856</v>
      </c>
      <c r="I412" s="2" t="s">
        <v>856</v>
      </c>
      <c r="L412" s="2">
        <v>408</v>
      </c>
      <c r="O412" s="2" t="s">
        <v>871</v>
      </c>
      <c r="P412" s="2" t="s">
        <v>871</v>
      </c>
    </row>
    <row r="413" spans="1:16" ht="12.75">
      <c r="A413" s="2" t="s">
        <v>1310</v>
      </c>
      <c r="B413" s="107">
        <v>50</v>
      </c>
      <c r="E413" s="2">
        <v>409</v>
      </c>
      <c r="H413" s="2" t="s">
        <v>856</v>
      </c>
      <c r="I413" s="2" t="s">
        <v>856</v>
      </c>
      <c r="L413" s="2">
        <v>409</v>
      </c>
      <c r="O413" s="2" t="s">
        <v>871</v>
      </c>
      <c r="P413" s="2" t="s">
        <v>871</v>
      </c>
    </row>
    <row r="414" spans="1:16" ht="12.75">
      <c r="A414" s="2" t="s">
        <v>1311</v>
      </c>
      <c r="B414" s="107">
        <v>51</v>
      </c>
      <c r="E414" s="2">
        <v>410</v>
      </c>
      <c r="H414" s="2" t="s">
        <v>856</v>
      </c>
      <c r="I414" s="2" t="s">
        <v>856</v>
      </c>
      <c r="L414" s="2">
        <v>410</v>
      </c>
      <c r="O414" s="2" t="s">
        <v>871</v>
      </c>
      <c r="P414" s="2" t="s">
        <v>871</v>
      </c>
    </row>
    <row r="415" spans="1:16" ht="12.75">
      <c r="A415" s="2" t="s">
        <v>1312</v>
      </c>
      <c r="B415" s="107">
        <v>52</v>
      </c>
      <c r="E415" s="2">
        <v>411</v>
      </c>
      <c r="H415" s="2" t="s">
        <v>856</v>
      </c>
      <c r="I415" s="2" t="s">
        <v>856</v>
      </c>
      <c r="L415" s="2">
        <v>411</v>
      </c>
      <c r="O415" s="2" t="s">
        <v>871</v>
      </c>
      <c r="P415" s="2" t="s">
        <v>871</v>
      </c>
    </row>
    <row r="416" spans="1:16" ht="12.75">
      <c r="A416" s="2" t="s">
        <v>1313</v>
      </c>
      <c r="B416" s="107">
        <v>53</v>
      </c>
      <c r="E416" s="2">
        <v>412</v>
      </c>
      <c r="H416" s="2" t="s">
        <v>856</v>
      </c>
      <c r="I416" s="2" t="s">
        <v>856</v>
      </c>
      <c r="L416" s="2">
        <v>412</v>
      </c>
      <c r="O416" s="2" t="s">
        <v>871</v>
      </c>
      <c r="P416" s="2" t="s">
        <v>871</v>
      </c>
    </row>
    <row r="417" spans="1:16" ht="12.75">
      <c r="A417" s="2" t="s">
        <v>1314</v>
      </c>
      <c r="B417" s="107">
        <v>54</v>
      </c>
      <c r="E417" s="2">
        <v>413</v>
      </c>
      <c r="H417" s="2" t="s">
        <v>856</v>
      </c>
      <c r="I417" s="2" t="s">
        <v>856</v>
      </c>
      <c r="L417" s="2">
        <v>413</v>
      </c>
      <c r="O417" s="2" t="s">
        <v>871</v>
      </c>
      <c r="P417" s="2" t="s">
        <v>871</v>
      </c>
    </row>
    <row r="418" spans="1:16" ht="12.75">
      <c r="A418" s="2" t="s">
        <v>1315</v>
      </c>
      <c r="B418" s="107">
        <v>55</v>
      </c>
      <c r="E418" s="2">
        <v>414</v>
      </c>
      <c r="H418" s="2" t="s">
        <v>856</v>
      </c>
      <c r="I418" s="2" t="s">
        <v>856</v>
      </c>
      <c r="L418" s="2">
        <v>414</v>
      </c>
      <c r="O418" s="2" t="s">
        <v>871</v>
      </c>
      <c r="P418" s="2" t="s">
        <v>871</v>
      </c>
    </row>
    <row r="419" spans="1:16" ht="12.75">
      <c r="A419" s="2" t="s">
        <v>1316</v>
      </c>
      <c r="B419" s="107">
        <v>56</v>
      </c>
      <c r="E419" s="2">
        <v>415</v>
      </c>
      <c r="H419" s="2" t="s">
        <v>856</v>
      </c>
      <c r="I419" s="2" t="s">
        <v>856</v>
      </c>
      <c r="L419" s="2">
        <v>415</v>
      </c>
      <c r="O419" s="2" t="s">
        <v>871</v>
      </c>
      <c r="P419" s="2" t="s">
        <v>871</v>
      </c>
    </row>
    <row r="420" spans="1:16" ht="12.75">
      <c r="A420" s="2" t="s">
        <v>1317</v>
      </c>
      <c r="B420" s="107">
        <v>57</v>
      </c>
      <c r="E420" s="2">
        <v>416</v>
      </c>
      <c r="H420" s="2" t="s">
        <v>856</v>
      </c>
      <c r="I420" s="2" t="s">
        <v>856</v>
      </c>
      <c r="L420" s="2">
        <v>416</v>
      </c>
      <c r="O420" s="2" t="s">
        <v>871</v>
      </c>
      <c r="P420" s="2" t="s">
        <v>871</v>
      </c>
    </row>
    <row r="421" spans="1:16" ht="12.75">
      <c r="A421" s="2" t="s">
        <v>1318</v>
      </c>
      <c r="B421" s="107">
        <v>58</v>
      </c>
      <c r="E421" s="2">
        <v>417</v>
      </c>
      <c r="H421" s="2" t="s">
        <v>856</v>
      </c>
      <c r="I421" s="2" t="s">
        <v>856</v>
      </c>
      <c r="L421" s="2">
        <v>417</v>
      </c>
      <c r="O421" s="2" t="s">
        <v>871</v>
      </c>
      <c r="P421" s="2" t="s">
        <v>871</v>
      </c>
    </row>
    <row r="422" spans="1:16" ht="12.75">
      <c r="A422" s="2" t="s">
        <v>1319</v>
      </c>
      <c r="B422" s="107">
        <v>59</v>
      </c>
      <c r="E422" s="2">
        <v>418</v>
      </c>
      <c r="H422" s="2" t="s">
        <v>856</v>
      </c>
      <c r="I422" s="2" t="s">
        <v>856</v>
      </c>
      <c r="L422" s="2">
        <v>418</v>
      </c>
      <c r="O422" s="2" t="s">
        <v>871</v>
      </c>
      <c r="P422" s="2" t="s">
        <v>871</v>
      </c>
    </row>
    <row r="423" spans="1:16" ht="12.75">
      <c r="A423" s="2" t="s">
        <v>1320</v>
      </c>
      <c r="B423" s="107">
        <v>60</v>
      </c>
      <c r="E423" s="2">
        <v>419</v>
      </c>
      <c r="H423" s="2" t="s">
        <v>856</v>
      </c>
      <c r="I423" s="2" t="s">
        <v>856</v>
      </c>
      <c r="L423" s="2">
        <v>419</v>
      </c>
      <c r="O423" s="2" t="s">
        <v>871</v>
      </c>
      <c r="P423" s="2" t="s">
        <v>871</v>
      </c>
    </row>
    <row r="424" spans="1:16" ht="12.75">
      <c r="A424" s="2" t="s">
        <v>1321</v>
      </c>
      <c r="B424" s="107">
        <v>61</v>
      </c>
      <c r="E424" s="2">
        <v>420</v>
      </c>
      <c r="H424" s="2" t="s">
        <v>871</v>
      </c>
      <c r="I424" s="2" t="s">
        <v>856</v>
      </c>
      <c r="L424" s="2">
        <v>420</v>
      </c>
      <c r="O424" s="2" t="s">
        <v>870</v>
      </c>
      <c r="P424" s="2" t="s">
        <v>871</v>
      </c>
    </row>
    <row r="425" spans="1:16" ht="12.75">
      <c r="A425" s="2" t="s">
        <v>1322</v>
      </c>
      <c r="B425" s="107">
        <v>62</v>
      </c>
      <c r="E425" s="2">
        <v>421</v>
      </c>
      <c r="H425" s="2" t="s">
        <v>871</v>
      </c>
      <c r="I425" s="2" t="s">
        <v>856</v>
      </c>
      <c r="L425" s="2">
        <v>421</v>
      </c>
      <c r="O425" s="2" t="s">
        <v>870</v>
      </c>
      <c r="P425" s="2" t="s">
        <v>871</v>
      </c>
    </row>
    <row r="426" spans="1:16" ht="12.75">
      <c r="A426" s="2" t="s">
        <v>1323</v>
      </c>
      <c r="B426" s="107">
        <v>63</v>
      </c>
      <c r="E426" s="2">
        <v>422</v>
      </c>
      <c r="H426" s="2" t="s">
        <v>871</v>
      </c>
      <c r="I426" s="2" t="s">
        <v>856</v>
      </c>
      <c r="L426" s="2">
        <v>422</v>
      </c>
      <c r="O426" s="2" t="s">
        <v>870</v>
      </c>
      <c r="P426" s="2" t="s">
        <v>871</v>
      </c>
    </row>
    <row r="427" spans="1:16" ht="12.75">
      <c r="A427" s="2" t="s">
        <v>1324</v>
      </c>
      <c r="B427" s="107">
        <v>64</v>
      </c>
      <c r="E427" s="2">
        <v>423</v>
      </c>
      <c r="H427" s="2" t="s">
        <v>871</v>
      </c>
      <c r="I427" s="2" t="s">
        <v>856</v>
      </c>
      <c r="L427" s="2">
        <v>423</v>
      </c>
      <c r="O427" s="2" t="s">
        <v>870</v>
      </c>
      <c r="P427" s="2" t="s">
        <v>871</v>
      </c>
    </row>
    <row r="428" spans="1:16" ht="12.75">
      <c r="A428" s="2" t="s">
        <v>1325</v>
      </c>
      <c r="B428" s="107">
        <v>65</v>
      </c>
      <c r="E428" s="2">
        <v>424</v>
      </c>
      <c r="H428" s="2" t="s">
        <v>871</v>
      </c>
      <c r="I428" s="2" t="s">
        <v>856</v>
      </c>
      <c r="L428" s="2">
        <v>424</v>
      </c>
      <c r="O428" s="2" t="s">
        <v>870</v>
      </c>
      <c r="P428" s="2" t="s">
        <v>871</v>
      </c>
    </row>
    <row r="429" spans="1:16" ht="12.75">
      <c r="A429" s="2" t="s">
        <v>1326</v>
      </c>
      <c r="B429" s="107">
        <v>66</v>
      </c>
      <c r="E429" s="2">
        <v>425</v>
      </c>
      <c r="H429" s="2" t="s">
        <v>871</v>
      </c>
      <c r="I429" s="2" t="s">
        <v>856</v>
      </c>
      <c r="L429" s="2">
        <v>425</v>
      </c>
      <c r="O429" s="2" t="s">
        <v>870</v>
      </c>
      <c r="P429" s="2" t="s">
        <v>871</v>
      </c>
    </row>
    <row r="430" spans="1:16" ht="12.75">
      <c r="A430" s="2" t="s">
        <v>1327</v>
      </c>
      <c r="B430" s="107">
        <v>67</v>
      </c>
      <c r="E430" s="2">
        <v>426</v>
      </c>
      <c r="H430" s="2" t="s">
        <v>871</v>
      </c>
      <c r="I430" s="2" t="s">
        <v>856</v>
      </c>
      <c r="L430" s="2">
        <v>426</v>
      </c>
      <c r="O430" s="2" t="s">
        <v>870</v>
      </c>
      <c r="P430" s="2" t="s">
        <v>871</v>
      </c>
    </row>
    <row r="431" spans="1:16" ht="12.75">
      <c r="A431" s="2" t="s">
        <v>1328</v>
      </c>
      <c r="B431" s="107">
        <v>68</v>
      </c>
      <c r="E431" s="2">
        <v>427</v>
      </c>
      <c r="H431" s="2" t="s">
        <v>871</v>
      </c>
      <c r="I431" s="2" t="s">
        <v>856</v>
      </c>
      <c r="L431" s="2">
        <v>427</v>
      </c>
      <c r="O431" s="2" t="s">
        <v>870</v>
      </c>
      <c r="P431" s="2" t="s">
        <v>871</v>
      </c>
    </row>
    <row r="432" spans="1:16" ht="12.75">
      <c r="A432" s="2" t="s">
        <v>1329</v>
      </c>
      <c r="B432" s="107">
        <v>69</v>
      </c>
      <c r="E432" s="2">
        <v>428</v>
      </c>
      <c r="H432" s="2" t="s">
        <v>871</v>
      </c>
      <c r="I432" s="2" t="s">
        <v>856</v>
      </c>
      <c r="L432" s="2">
        <v>428</v>
      </c>
      <c r="O432" s="2" t="s">
        <v>870</v>
      </c>
      <c r="P432" s="2" t="s">
        <v>871</v>
      </c>
    </row>
    <row r="433" spans="1:16" ht="12.75">
      <c r="A433" s="2" t="s">
        <v>1330</v>
      </c>
      <c r="B433" s="107">
        <v>70</v>
      </c>
      <c r="E433" s="2">
        <v>429</v>
      </c>
      <c r="H433" s="2" t="s">
        <v>871</v>
      </c>
      <c r="I433" s="2" t="s">
        <v>856</v>
      </c>
      <c r="L433" s="2">
        <v>429</v>
      </c>
      <c r="O433" s="2" t="s">
        <v>870</v>
      </c>
      <c r="P433" s="2" t="s">
        <v>871</v>
      </c>
    </row>
    <row r="434" spans="1:16" ht="12.75">
      <c r="A434" s="2" t="s">
        <v>1331</v>
      </c>
      <c r="B434" s="107">
        <v>71</v>
      </c>
      <c r="E434" s="2">
        <v>430</v>
      </c>
      <c r="H434" s="2" t="s">
        <v>871</v>
      </c>
      <c r="I434" s="2" t="s">
        <v>856</v>
      </c>
      <c r="L434" s="2">
        <v>430</v>
      </c>
      <c r="O434" s="2" t="s">
        <v>870</v>
      </c>
      <c r="P434" s="2" t="s">
        <v>871</v>
      </c>
    </row>
    <row r="435" spans="1:16" ht="12.75">
      <c r="A435" s="2" t="s">
        <v>1332</v>
      </c>
      <c r="B435" s="107">
        <v>72</v>
      </c>
      <c r="E435" s="2">
        <v>431</v>
      </c>
      <c r="H435" s="2" t="s">
        <v>871</v>
      </c>
      <c r="I435" s="2" t="s">
        <v>856</v>
      </c>
      <c r="L435" s="2">
        <v>431</v>
      </c>
      <c r="O435" s="2" t="s">
        <v>870</v>
      </c>
      <c r="P435" s="2" t="s">
        <v>871</v>
      </c>
    </row>
    <row r="436" spans="1:16" ht="12.75">
      <c r="A436" s="2" t="s">
        <v>1333</v>
      </c>
      <c r="B436" s="107">
        <v>73</v>
      </c>
      <c r="E436" s="2">
        <v>432</v>
      </c>
      <c r="H436" s="2" t="s">
        <v>871</v>
      </c>
      <c r="I436" s="2" t="s">
        <v>856</v>
      </c>
      <c r="L436" s="2">
        <v>432</v>
      </c>
      <c r="O436" s="2" t="s">
        <v>870</v>
      </c>
      <c r="P436" s="2" t="s">
        <v>871</v>
      </c>
    </row>
    <row r="437" spans="1:16" ht="12.75">
      <c r="A437" s="2" t="s">
        <v>1334</v>
      </c>
      <c r="B437" s="107">
        <v>74</v>
      </c>
      <c r="E437" s="2">
        <v>433</v>
      </c>
      <c r="H437" s="2" t="s">
        <v>871</v>
      </c>
      <c r="I437" s="2" t="s">
        <v>856</v>
      </c>
      <c r="L437" s="2">
        <v>433</v>
      </c>
      <c r="O437" s="2" t="s">
        <v>870</v>
      </c>
      <c r="P437" s="2" t="s">
        <v>871</v>
      </c>
    </row>
    <row r="438" spans="1:16" ht="12.75">
      <c r="A438" s="2" t="s">
        <v>1335</v>
      </c>
      <c r="B438" s="107">
        <v>75</v>
      </c>
      <c r="E438" s="2">
        <v>434</v>
      </c>
      <c r="H438" s="2" t="s">
        <v>871</v>
      </c>
      <c r="I438" s="2" t="s">
        <v>856</v>
      </c>
      <c r="L438" s="2">
        <v>434</v>
      </c>
      <c r="O438" s="2" t="s">
        <v>870</v>
      </c>
      <c r="P438" s="2" t="s">
        <v>871</v>
      </c>
    </row>
    <row r="439" spans="1:16" ht="12.75">
      <c r="A439" s="2" t="s">
        <v>1336</v>
      </c>
      <c r="B439" s="107">
        <v>76</v>
      </c>
      <c r="E439" s="2">
        <v>435</v>
      </c>
      <c r="H439" s="2" t="s">
        <v>871</v>
      </c>
      <c r="I439" s="2" t="s">
        <v>856</v>
      </c>
      <c r="L439" s="2">
        <v>435</v>
      </c>
      <c r="O439" s="2" t="s">
        <v>870</v>
      </c>
      <c r="P439" s="2" t="s">
        <v>871</v>
      </c>
    </row>
    <row r="440" spans="1:16" ht="12.75">
      <c r="A440" s="2" t="s">
        <v>1337</v>
      </c>
      <c r="B440" s="107">
        <v>77</v>
      </c>
      <c r="E440" s="2">
        <v>436</v>
      </c>
      <c r="H440" s="2" t="s">
        <v>871</v>
      </c>
      <c r="I440" s="2" t="s">
        <v>856</v>
      </c>
      <c r="L440" s="2">
        <v>436</v>
      </c>
      <c r="O440" s="2" t="s">
        <v>870</v>
      </c>
      <c r="P440" s="2" t="s">
        <v>871</v>
      </c>
    </row>
    <row r="441" spans="1:16" ht="12.75">
      <c r="A441" s="2" t="s">
        <v>1338</v>
      </c>
      <c r="B441" s="107">
        <v>78</v>
      </c>
      <c r="E441" s="2">
        <v>437</v>
      </c>
      <c r="H441" s="2" t="s">
        <v>871</v>
      </c>
      <c r="I441" s="2" t="s">
        <v>856</v>
      </c>
      <c r="L441" s="2">
        <v>437</v>
      </c>
      <c r="O441" s="2" t="s">
        <v>870</v>
      </c>
      <c r="P441" s="2" t="s">
        <v>871</v>
      </c>
    </row>
    <row r="442" spans="1:16" ht="12.75">
      <c r="A442" s="2" t="s">
        <v>1339</v>
      </c>
      <c r="B442" s="107">
        <v>79</v>
      </c>
      <c r="E442" s="2">
        <v>438</v>
      </c>
      <c r="H442" s="2" t="s">
        <v>871</v>
      </c>
      <c r="I442" s="2" t="s">
        <v>856</v>
      </c>
      <c r="L442" s="2">
        <v>438</v>
      </c>
      <c r="O442" s="2" t="s">
        <v>870</v>
      </c>
      <c r="P442" s="2" t="s">
        <v>871</v>
      </c>
    </row>
    <row r="443" spans="1:16" ht="12.75">
      <c r="A443" s="2" t="s">
        <v>1340</v>
      </c>
      <c r="B443" s="107">
        <v>80</v>
      </c>
      <c r="E443" s="2">
        <v>439</v>
      </c>
      <c r="H443" s="2" t="s">
        <v>871</v>
      </c>
      <c r="I443" s="2" t="s">
        <v>856</v>
      </c>
      <c r="L443" s="2">
        <v>439</v>
      </c>
      <c r="O443" s="2" t="s">
        <v>870</v>
      </c>
      <c r="P443" s="2" t="s">
        <v>871</v>
      </c>
    </row>
    <row r="444" spans="1:16" ht="12.75">
      <c r="A444" s="104" t="s">
        <v>2463</v>
      </c>
      <c r="B444" s="107">
        <v>0</v>
      </c>
      <c r="E444" s="2">
        <v>440</v>
      </c>
      <c r="H444" s="2" t="s">
        <v>871</v>
      </c>
      <c r="I444" s="2" t="s">
        <v>871</v>
      </c>
      <c r="L444" s="2">
        <v>440</v>
      </c>
      <c r="O444" s="2" t="s">
        <v>870</v>
      </c>
      <c r="P444" s="2" t="s">
        <v>870</v>
      </c>
    </row>
    <row r="445" spans="1:16" ht="12.75">
      <c r="A445" s="2" t="s">
        <v>1341</v>
      </c>
      <c r="B445" s="107">
        <v>3</v>
      </c>
      <c r="E445" s="2">
        <v>441</v>
      </c>
      <c r="H445" s="2" t="s">
        <v>871</v>
      </c>
      <c r="I445" s="2" t="s">
        <v>871</v>
      </c>
      <c r="L445" s="2">
        <v>441</v>
      </c>
      <c r="O445" s="2" t="s">
        <v>870</v>
      </c>
      <c r="P445" s="2" t="s">
        <v>870</v>
      </c>
    </row>
    <row r="446" spans="1:16" ht="12.75">
      <c r="A446" s="2" t="s">
        <v>1342</v>
      </c>
      <c r="B446" s="107">
        <v>6</v>
      </c>
      <c r="E446" s="2">
        <v>442</v>
      </c>
      <c r="H446" s="2" t="s">
        <v>871</v>
      </c>
      <c r="I446" s="2" t="s">
        <v>871</v>
      </c>
      <c r="L446" s="2">
        <v>442</v>
      </c>
      <c r="O446" s="2" t="s">
        <v>870</v>
      </c>
      <c r="P446" s="2" t="s">
        <v>870</v>
      </c>
    </row>
    <row r="447" spans="1:16" ht="12.75">
      <c r="A447" s="2" t="s">
        <v>1343</v>
      </c>
      <c r="B447" s="107">
        <v>9</v>
      </c>
      <c r="E447" s="2">
        <v>443</v>
      </c>
      <c r="H447" s="2" t="s">
        <v>871</v>
      </c>
      <c r="I447" s="2" t="s">
        <v>871</v>
      </c>
      <c r="L447" s="2">
        <v>443</v>
      </c>
      <c r="O447" s="2" t="s">
        <v>870</v>
      </c>
      <c r="P447" s="2" t="s">
        <v>870</v>
      </c>
    </row>
    <row r="448" spans="1:16" ht="12.75">
      <c r="A448" s="2" t="s">
        <v>1344</v>
      </c>
      <c r="B448" s="107">
        <v>12</v>
      </c>
      <c r="E448" s="2">
        <v>444</v>
      </c>
      <c r="H448" s="2" t="s">
        <v>871</v>
      </c>
      <c r="I448" s="2" t="s">
        <v>871</v>
      </c>
      <c r="L448" s="2">
        <v>444</v>
      </c>
      <c r="O448" s="2" t="s">
        <v>870</v>
      </c>
      <c r="P448" s="2" t="s">
        <v>870</v>
      </c>
    </row>
    <row r="449" spans="1:16" ht="12.75">
      <c r="A449" s="2" t="s">
        <v>1345</v>
      </c>
      <c r="B449" s="107">
        <v>15</v>
      </c>
      <c r="E449" s="2">
        <v>445</v>
      </c>
      <c r="H449" s="2" t="s">
        <v>871</v>
      </c>
      <c r="I449" s="2" t="s">
        <v>871</v>
      </c>
      <c r="L449" s="2">
        <v>445</v>
      </c>
      <c r="O449" s="2" t="s">
        <v>870</v>
      </c>
      <c r="P449" s="2" t="s">
        <v>870</v>
      </c>
    </row>
    <row r="450" spans="1:16" ht="12.75">
      <c r="A450" s="2" t="s">
        <v>1346</v>
      </c>
      <c r="B450" s="107">
        <v>18</v>
      </c>
      <c r="E450" s="2">
        <v>446</v>
      </c>
      <c r="H450" s="2" t="s">
        <v>871</v>
      </c>
      <c r="I450" s="2" t="s">
        <v>871</v>
      </c>
      <c r="L450" s="2">
        <v>446</v>
      </c>
      <c r="O450" s="2" t="s">
        <v>870</v>
      </c>
      <c r="P450" s="2" t="s">
        <v>870</v>
      </c>
    </row>
    <row r="451" spans="1:16" ht="12.75">
      <c r="A451" s="2" t="s">
        <v>1347</v>
      </c>
      <c r="B451" s="107">
        <v>21</v>
      </c>
      <c r="E451" s="2">
        <v>447</v>
      </c>
      <c r="H451" s="2" t="s">
        <v>871</v>
      </c>
      <c r="I451" s="2" t="s">
        <v>871</v>
      </c>
      <c r="L451" s="2">
        <v>447</v>
      </c>
      <c r="O451" s="2" t="s">
        <v>870</v>
      </c>
      <c r="P451" s="2" t="s">
        <v>870</v>
      </c>
    </row>
    <row r="452" spans="1:16" ht="12.75">
      <c r="A452" s="2" t="s">
        <v>1348</v>
      </c>
      <c r="B452" s="107">
        <v>24</v>
      </c>
      <c r="E452" s="2">
        <v>448</v>
      </c>
      <c r="H452" s="2" t="s">
        <v>871</v>
      </c>
      <c r="I452" s="2" t="s">
        <v>871</v>
      </c>
      <c r="L452" s="2">
        <v>448</v>
      </c>
      <c r="O452" s="2" t="s">
        <v>870</v>
      </c>
      <c r="P452" s="2" t="s">
        <v>870</v>
      </c>
    </row>
    <row r="453" spans="1:16" ht="12.75">
      <c r="A453" s="2" t="s">
        <v>1349</v>
      </c>
      <c r="B453" s="107">
        <v>27</v>
      </c>
      <c r="E453" s="2">
        <v>449</v>
      </c>
      <c r="H453" s="2" t="s">
        <v>871</v>
      </c>
      <c r="I453" s="2" t="s">
        <v>871</v>
      </c>
      <c r="L453" s="2">
        <v>449</v>
      </c>
      <c r="O453" s="2" t="s">
        <v>870</v>
      </c>
      <c r="P453" s="2" t="s">
        <v>870</v>
      </c>
    </row>
    <row r="454" spans="1:16" ht="12.75">
      <c r="A454" s="2" t="s">
        <v>1350</v>
      </c>
      <c r="B454" s="107">
        <v>30</v>
      </c>
      <c r="E454" s="2">
        <v>450</v>
      </c>
      <c r="H454" s="2" t="s">
        <v>871</v>
      </c>
      <c r="I454" s="2" t="s">
        <v>871</v>
      </c>
      <c r="L454" s="2">
        <v>450</v>
      </c>
      <c r="O454" s="2" t="s">
        <v>870</v>
      </c>
      <c r="P454" s="2" t="s">
        <v>870</v>
      </c>
    </row>
    <row r="455" spans="1:16" ht="12.75">
      <c r="A455" s="2" t="s">
        <v>1351</v>
      </c>
      <c r="B455" s="107">
        <v>33</v>
      </c>
      <c r="E455" s="2">
        <v>451</v>
      </c>
      <c r="H455" s="2" t="s">
        <v>871</v>
      </c>
      <c r="I455" s="2" t="s">
        <v>871</v>
      </c>
      <c r="L455" s="2">
        <v>451</v>
      </c>
      <c r="O455" s="2" t="s">
        <v>870</v>
      </c>
      <c r="P455" s="2" t="s">
        <v>870</v>
      </c>
    </row>
    <row r="456" spans="1:16" ht="12.75">
      <c r="A456" s="2" t="s">
        <v>1352</v>
      </c>
      <c r="B456" s="107">
        <v>36</v>
      </c>
      <c r="E456" s="2">
        <v>452</v>
      </c>
      <c r="H456" s="2" t="s">
        <v>871</v>
      </c>
      <c r="I456" s="2" t="s">
        <v>871</v>
      </c>
      <c r="L456" s="2">
        <v>452</v>
      </c>
      <c r="O456" s="2" t="s">
        <v>870</v>
      </c>
      <c r="P456" s="2" t="s">
        <v>870</v>
      </c>
    </row>
    <row r="457" spans="1:16" ht="12.75">
      <c r="A457" s="2" t="s">
        <v>1353</v>
      </c>
      <c r="B457" s="107">
        <v>39</v>
      </c>
      <c r="E457" s="2">
        <v>453</v>
      </c>
      <c r="H457" s="2" t="s">
        <v>871</v>
      </c>
      <c r="I457" s="2" t="s">
        <v>871</v>
      </c>
      <c r="L457" s="2">
        <v>453</v>
      </c>
      <c r="O457" s="2" t="s">
        <v>870</v>
      </c>
      <c r="P457" s="2" t="s">
        <v>870</v>
      </c>
    </row>
    <row r="458" spans="1:16" ht="12.75">
      <c r="A458" s="2" t="s">
        <v>1354</v>
      </c>
      <c r="B458" s="107">
        <v>42</v>
      </c>
      <c r="E458" s="2">
        <v>454</v>
      </c>
      <c r="H458" s="2" t="s">
        <v>871</v>
      </c>
      <c r="I458" s="2" t="s">
        <v>871</v>
      </c>
      <c r="L458" s="2">
        <v>454</v>
      </c>
      <c r="O458" s="2" t="s">
        <v>870</v>
      </c>
      <c r="P458" s="2" t="s">
        <v>870</v>
      </c>
    </row>
    <row r="459" spans="1:16" ht="12.75">
      <c r="A459" s="2" t="s">
        <v>1355</v>
      </c>
      <c r="B459" s="107">
        <v>45</v>
      </c>
      <c r="E459" s="2">
        <v>455</v>
      </c>
      <c r="H459" s="2" t="s">
        <v>871</v>
      </c>
      <c r="I459" s="2" t="s">
        <v>871</v>
      </c>
      <c r="L459" s="2">
        <v>455</v>
      </c>
      <c r="O459" s="2" t="s">
        <v>870</v>
      </c>
      <c r="P459" s="2" t="s">
        <v>870</v>
      </c>
    </row>
    <row r="460" spans="1:16" ht="12.75">
      <c r="A460" s="2" t="s">
        <v>1356</v>
      </c>
      <c r="B460" s="107">
        <v>48</v>
      </c>
      <c r="E460" s="2">
        <v>456</v>
      </c>
      <c r="H460" s="2" t="s">
        <v>871</v>
      </c>
      <c r="I460" s="2" t="s">
        <v>871</v>
      </c>
      <c r="L460" s="2">
        <v>456</v>
      </c>
      <c r="O460" s="2" t="s">
        <v>870</v>
      </c>
      <c r="P460" s="2" t="s">
        <v>870</v>
      </c>
    </row>
    <row r="461" spans="1:16" ht="12.75">
      <c r="A461" s="2" t="s">
        <v>1357</v>
      </c>
      <c r="B461" s="107">
        <v>51</v>
      </c>
      <c r="E461" s="2">
        <v>457</v>
      </c>
      <c r="H461" s="2" t="s">
        <v>871</v>
      </c>
      <c r="I461" s="2" t="s">
        <v>871</v>
      </c>
      <c r="L461" s="2">
        <v>457</v>
      </c>
      <c r="O461" s="2" t="s">
        <v>870</v>
      </c>
      <c r="P461" s="2" t="s">
        <v>870</v>
      </c>
    </row>
    <row r="462" spans="1:16" ht="12.75">
      <c r="A462" s="2" t="s">
        <v>1358</v>
      </c>
      <c r="B462" s="107">
        <v>54</v>
      </c>
      <c r="E462" s="2">
        <v>458</v>
      </c>
      <c r="H462" s="2" t="s">
        <v>871</v>
      </c>
      <c r="I462" s="2" t="s">
        <v>871</v>
      </c>
      <c r="L462" s="2">
        <v>458</v>
      </c>
      <c r="O462" s="2" t="s">
        <v>870</v>
      </c>
      <c r="P462" s="2" t="s">
        <v>870</v>
      </c>
    </row>
    <row r="463" spans="1:16" ht="12.75">
      <c r="A463" s="2" t="s">
        <v>1359</v>
      </c>
      <c r="B463" s="107">
        <v>57</v>
      </c>
      <c r="E463" s="2">
        <v>459</v>
      </c>
      <c r="H463" s="2" t="s">
        <v>871</v>
      </c>
      <c r="I463" s="2" t="s">
        <v>871</v>
      </c>
      <c r="L463" s="2">
        <v>459</v>
      </c>
      <c r="O463" s="2" t="s">
        <v>870</v>
      </c>
      <c r="P463" s="2" t="s">
        <v>870</v>
      </c>
    </row>
    <row r="464" spans="1:16" ht="12.75">
      <c r="A464" s="2" t="s">
        <v>1360</v>
      </c>
      <c r="B464" s="107">
        <v>60</v>
      </c>
      <c r="E464" s="2">
        <v>460</v>
      </c>
      <c r="H464" s="2" t="s">
        <v>871</v>
      </c>
      <c r="I464" s="2" t="s">
        <v>871</v>
      </c>
      <c r="L464" s="2">
        <v>460</v>
      </c>
      <c r="O464" s="2" t="s">
        <v>869</v>
      </c>
      <c r="P464" s="2" t="s">
        <v>870</v>
      </c>
    </row>
    <row r="465" spans="1:16" ht="12.75">
      <c r="A465" s="2" t="s">
        <v>1361</v>
      </c>
      <c r="B465" s="107">
        <v>63</v>
      </c>
      <c r="E465" s="2">
        <v>461</v>
      </c>
      <c r="H465" s="2" t="s">
        <v>871</v>
      </c>
      <c r="I465" s="2" t="s">
        <v>871</v>
      </c>
      <c r="L465" s="2">
        <v>461</v>
      </c>
      <c r="O465" s="2" t="s">
        <v>869</v>
      </c>
      <c r="P465" s="2" t="s">
        <v>870</v>
      </c>
    </row>
    <row r="466" spans="1:16" ht="12.75">
      <c r="A466" s="2" t="s">
        <v>1362</v>
      </c>
      <c r="B466" s="107">
        <v>66</v>
      </c>
      <c r="E466" s="2">
        <v>462</v>
      </c>
      <c r="H466" s="2" t="s">
        <v>871</v>
      </c>
      <c r="I466" s="2" t="s">
        <v>871</v>
      </c>
      <c r="L466" s="2">
        <v>462</v>
      </c>
      <c r="O466" s="2" t="s">
        <v>869</v>
      </c>
      <c r="P466" s="2" t="s">
        <v>870</v>
      </c>
    </row>
    <row r="467" spans="1:16" ht="12.75">
      <c r="A467" s="2" t="s">
        <v>1363</v>
      </c>
      <c r="B467" s="107">
        <v>69</v>
      </c>
      <c r="E467" s="2">
        <v>463</v>
      </c>
      <c r="H467" s="2" t="s">
        <v>871</v>
      </c>
      <c r="I467" s="2" t="s">
        <v>871</v>
      </c>
      <c r="L467" s="2">
        <v>463</v>
      </c>
      <c r="O467" s="2" t="s">
        <v>869</v>
      </c>
      <c r="P467" s="2" t="s">
        <v>870</v>
      </c>
    </row>
    <row r="468" spans="1:16" ht="12.75">
      <c r="A468" s="2" t="s">
        <v>1364</v>
      </c>
      <c r="B468" s="107">
        <v>72</v>
      </c>
      <c r="E468" s="2">
        <v>464</v>
      </c>
      <c r="H468" s="2" t="s">
        <v>871</v>
      </c>
      <c r="I468" s="2" t="s">
        <v>871</v>
      </c>
      <c r="L468" s="2">
        <v>464</v>
      </c>
      <c r="O468" s="2" t="s">
        <v>869</v>
      </c>
      <c r="P468" s="2" t="s">
        <v>870</v>
      </c>
    </row>
    <row r="469" spans="1:16" ht="12.75">
      <c r="A469" s="2" t="s">
        <v>2297</v>
      </c>
      <c r="B469" s="107">
        <v>98</v>
      </c>
      <c r="E469" s="2">
        <v>465</v>
      </c>
      <c r="H469" s="2" t="s">
        <v>871</v>
      </c>
      <c r="I469" s="2" t="s">
        <v>871</v>
      </c>
      <c r="L469" s="2">
        <v>465</v>
      </c>
      <c r="O469" s="2" t="s">
        <v>869</v>
      </c>
      <c r="P469" s="2" t="s">
        <v>870</v>
      </c>
    </row>
    <row r="470" spans="1:16" ht="12.75">
      <c r="A470" s="2" t="s">
        <v>2298</v>
      </c>
      <c r="B470" s="107">
        <v>96</v>
      </c>
      <c r="E470" s="2">
        <v>466</v>
      </c>
      <c r="H470" s="2" t="s">
        <v>871</v>
      </c>
      <c r="I470" s="2" t="s">
        <v>871</v>
      </c>
      <c r="L470" s="2">
        <v>466</v>
      </c>
      <c r="O470" s="2" t="s">
        <v>869</v>
      </c>
      <c r="P470" s="2" t="s">
        <v>870</v>
      </c>
    </row>
    <row r="471" spans="1:16" ht="12.75">
      <c r="A471" s="2" t="s">
        <v>2299</v>
      </c>
      <c r="B471" s="107">
        <v>94</v>
      </c>
      <c r="E471" s="2">
        <v>467</v>
      </c>
      <c r="H471" s="2" t="s">
        <v>871</v>
      </c>
      <c r="I471" s="2" t="s">
        <v>871</v>
      </c>
      <c r="L471" s="2">
        <v>467</v>
      </c>
      <c r="O471" s="2" t="s">
        <v>869</v>
      </c>
      <c r="P471" s="2" t="s">
        <v>870</v>
      </c>
    </row>
    <row r="472" spans="1:16" ht="12.75">
      <c r="A472" s="2" t="s">
        <v>2300</v>
      </c>
      <c r="B472" s="105">
        <v>92</v>
      </c>
      <c r="E472" s="2">
        <v>468</v>
      </c>
      <c r="H472" s="2" t="s">
        <v>871</v>
      </c>
      <c r="I472" s="2" t="s">
        <v>871</v>
      </c>
      <c r="L472" s="2">
        <v>468</v>
      </c>
      <c r="O472" s="2" t="s">
        <v>869</v>
      </c>
      <c r="P472" s="2" t="s">
        <v>870</v>
      </c>
    </row>
    <row r="473" spans="1:16" ht="12.75">
      <c r="A473" s="2" t="s">
        <v>2301</v>
      </c>
      <c r="B473" s="105">
        <v>90</v>
      </c>
      <c r="E473" s="2">
        <v>469</v>
      </c>
      <c r="H473" s="2" t="s">
        <v>871</v>
      </c>
      <c r="I473" s="2" t="s">
        <v>871</v>
      </c>
      <c r="L473" s="2">
        <v>469</v>
      </c>
      <c r="O473" s="2" t="s">
        <v>869</v>
      </c>
      <c r="P473" s="2" t="s">
        <v>870</v>
      </c>
    </row>
    <row r="474" spans="1:16" ht="12.75">
      <c r="A474" s="2" t="s">
        <v>2302</v>
      </c>
      <c r="B474" s="105">
        <v>88</v>
      </c>
      <c r="E474" s="2">
        <v>470</v>
      </c>
      <c r="H474" s="2" t="s">
        <v>870</v>
      </c>
      <c r="I474" s="2" t="s">
        <v>871</v>
      </c>
      <c r="L474" s="2">
        <v>470</v>
      </c>
      <c r="O474" s="2" t="s">
        <v>869</v>
      </c>
      <c r="P474" s="2" t="s">
        <v>870</v>
      </c>
    </row>
    <row r="475" spans="1:16" ht="12.75">
      <c r="A475" s="2" t="s">
        <v>2303</v>
      </c>
      <c r="B475" s="105">
        <v>86</v>
      </c>
      <c r="E475" s="2">
        <v>471</v>
      </c>
      <c r="H475" s="2" t="s">
        <v>870</v>
      </c>
      <c r="I475" s="2" t="s">
        <v>871</v>
      </c>
      <c r="L475" s="2">
        <v>471</v>
      </c>
      <c r="O475" s="2" t="s">
        <v>869</v>
      </c>
      <c r="P475" s="2" t="s">
        <v>870</v>
      </c>
    </row>
    <row r="476" spans="1:16" ht="12.75">
      <c r="A476" s="2" t="s">
        <v>2304</v>
      </c>
      <c r="B476" s="105">
        <v>84</v>
      </c>
      <c r="E476" s="2">
        <v>472</v>
      </c>
      <c r="H476" s="2" t="s">
        <v>870</v>
      </c>
      <c r="I476" s="2" t="s">
        <v>871</v>
      </c>
      <c r="L476" s="2">
        <v>472</v>
      </c>
      <c r="O476" s="2" t="s">
        <v>869</v>
      </c>
      <c r="P476" s="2" t="s">
        <v>870</v>
      </c>
    </row>
    <row r="477" spans="1:16" ht="12.75">
      <c r="A477" s="2" t="s">
        <v>2305</v>
      </c>
      <c r="B477" s="107">
        <v>80</v>
      </c>
      <c r="E477" s="2">
        <v>473</v>
      </c>
      <c r="H477" s="2" t="s">
        <v>870</v>
      </c>
      <c r="I477" s="2" t="s">
        <v>871</v>
      </c>
      <c r="L477" s="2">
        <v>473</v>
      </c>
      <c r="O477" s="2" t="s">
        <v>869</v>
      </c>
      <c r="P477" s="2" t="s">
        <v>870</v>
      </c>
    </row>
    <row r="478" spans="1:16" ht="12.75">
      <c r="A478" s="2" t="s">
        <v>2306</v>
      </c>
      <c r="B478" s="107">
        <v>78</v>
      </c>
      <c r="E478" s="2">
        <v>474</v>
      </c>
      <c r="H478" s="2" t="s">
        <v>870</v>
      </c>
      <c r="I478" s="2" t="s">
        <v>871</v>
      </c>
      <c r="L478" s="2">
        <v>474</v>
      </c>
      <c r="O478" s="2" t="s">
        <v>869</v>
      </c>
      <c r="P478" s="2" t="s">
        <v>870</v>
      </c>
    </row>
    <row r="479" spans="1:16" ht="12.75">
      <c r="A479" s="2" t="s">
        <v>2307</v>
      </c>
      <c r="B479" s="107">
        <v>76</v>
      </c>
      <c r="E479" s="2">
        <v>475</v>
      </c>
      <c r="H479" s="2" t="s">
        <v>870</v>
      </c>
      <c r="I479" s="2" t="s">
        <v>871</v>
      </c>
      <c r="L479" s="2">
        <v>475</v>
      </c>
      <c r="O479" s="2" t="s">
        <v>869</v>
      </c>
      <c r="P479" s="2" t="s">
        <v>870</v>
      </c>
    </row>
    <row r="480" spans="1:16" ht="12.75">
      <c r="A480" s="2" t="s">
        <v>2308</v>
      </c>
      <c r="B480" s="107">
        <v>74</v>
      </c>
      <c r="E480" s="2">
        <v>476</v>
      </c>
      <c r="H480" s="2" t="s">
        <v>870</v>
      </c>
      <c r="I480" s="2" t="s">
        <v>871</v>
      </c>
      <c r="L480" s="2">
        <v>476</v>
      </c>
      <c r="O480" s="2" t="s">
        <v>869</v>
      </c>
      <c r="P480" s="2" t="s">
        <v>870</v>
      </c>
    </row>
    <row r="481" spans="1:16" ht="12.75">
      <c r="A481" s="2" t="s">
        <v>2309</v>
      </c>
      <c r="B481" s="107">
        <v>72</v>
      </c>
      <c r="E481" s="2">
        <v>477</v>
      </c>
      <c r="H481" s="2" t="s">
        <v>870</v>
      </c>
      <c r="I481" s="2" t="s">
        <v>871</v>
      </c>
      <c r="L481" s="2">
        <v>477</v>
      </c>
      <c r="O481" s="2" t="s">
        <v>869</v>
      </c>
      <c r="P481" s="2" t="s">
        <v>870</v>
      </c>
    </row>
    <row r="482" spans="1:16" ht="12.75">
      <c r="A482" s="2" t="s">
        <v>2310</v>
      </c>
      <c r="B482" s="107">
        <v>70</v>
      </c>
      <c r="E482" s="2">
        <v>478</v>
      </c>
      <c r="H482" s="2" t="s">
        <v>870</v>
      </c>
      <c r="I482" s="2" t="s">
        <v>871</v>
      </c>
      <c r="L482" s="2">
        <v>478</v>
      </c>
      <c r="O482" s="2" t="s">
        <v>869</v>
      </c>
      <c r="P482" s="2" t="s">
        <v>870</v>
      </c>
    </row>
    <row r="483" spans="1:16" ht="12.75">
      <c r="A483" s="2" t="s">
        <v>2311</v>
      </c>
      <c r="B483" s="107">
        <v>68</v>
      </c>
      <c r="E483" s="2">
        <v>479</v>
      </c>
      <c r="H483" s="2" t="s">
        <v>870</v>
      </c>
      <c r="I483" s="2" t="s">
        <v>871</v>
      </c>
      <c r="L483" s="2">
        <v>479</v>
      </c>
      <c r="O483" s="2" t="s">
        <v>869</v>
      </c>
      <c r="P483" s="2" t="s">
        <v>870</v>
      </c>
    </row>
    <row r="484" spans="1:16" ht="12.75">
      <c r="A484" s="2" t="s">
        <v>2312</v>
      </c>
      <c r="B484" s="107">
        <v>66</v>
      </c>
      <c r="E484" s="2">
        <v>480</v>
      </c>
      <c r="H484" s="2" t="s">
        <v>870</v>
      </c>
      <c r="I484" s="2" t="s">
        <v>871</v>
      </c>
      <c r="L484" s="2">
        <v>480</v>
      </c>
      <c r="O484" s="2" t="s">
        <v>869</v>
      </c>
      <c r="P484" s="2" t="s">
        <v>869</v>
      </c>
    </row>
    <row r="485" spans="1:16" ht="12.75">
      <c r="A485" s="2" t="s">
        <v>2313</v>
      </c>
      <c r="B485" s="107">
        <v>64</v>
      </c>
      <c r="E485" s="2">
        <v>481</v>
      </c>
      <c r="H485" s="2" t="s">
        <v>870</v>
      </c>
      <c r="I485" s="2" t="s">
        <v>871</v>
      </c>
      <c r="L485" s="2">
        <v>481</v>
      </c>
      <c r="O485" s="2" t="s">
        <v>869</v>
      </c>
      <c r="P485" s="2" t="s">
        <v>869</v>
      </c>
    </row>
    <row r="486" spans="1:16" ht="12.75">
      <c r="A486" s="2" t="s">
        <v>2314</v>
      </c>
      <c r="B486" s="107">
        <v>63</v>
      </c>
      <c r="E486" s="2">
        <v>482</v>
      </c>
      <c r="H486" s="2" t="s">
        <v>870</v>
      </c>
      <c r="I486" s="2" t="s">
        <v>871</v>
      </c>
      <c r="L486" s="2">
        <v>482</v>
      </c>
      <c r="O486" s="2" t="s">
        <v>869</v>
      </c>
      <c r="P486" s="2" t="s">
        <v>869</v>
      </c>
    </row>
    <row r="487" spans="1:16" ht="12.75">
      <c r="A487" s="2" t="s">
        <v>2315</v>
      </c>
      <c r="B487" s="107">
        <v>61</v>
      </c>
      <c r="E487" s="2">
        <v>483</v>
      </c>
      <c r="H487" s="2" t="s">
        <v>870</v>
      </c>
      <c r="I487" s="2" t="s">
        <v>871</v>
      </c>
      <c r="L487" s="2">
        <v>483</v>
      </c>
      <c r="O487" s="2" t="s">
        <v>869</v>
      </c>
      <c r="P487" s="2" t="s">
        <v>869</v>
      </c>
    </row>
    <row r="488" spans="1:16" ht="12.75">
      <c r="A488" s="2" t="s">
        <v>2316</v>
      </c>
      <c r="B488" s="107">
        <v>60</v>
      </c>
      <c r="E488" s="2">
        <v>484</v>
      </c>
      <c r="H488" s="2" t="s">
        <v>870</v>
      </c>
      <c r="I488" s="2" t="s">
        <v>871</v>
      </c>
      <c r="L488" s="2">
        <v>484</v>
      </c>
      <c r="O488" s="2" t="s">
        <v>869</v>
      </c>
      <c r="P488" s="2" t="s">
        <v>869</v>
      </c>
    </row>
    <row r="489" spans="1:16" ht="12.75">
      <c r="A489" s="2" t="s">
        <v>2317</v>
      </c>
      <c r="B489" s="107">
        <v>58</v>
      </c>
      <c r="E489" s="2">
        <v>485</v>
      </c>
      <c r="H489" s="2" t="s">
        <v>870</v>
      </c>
      <c r="I489" s="2" t="s">
        <v>871</v>
      </c>
      <c r="L489" s="2">
        <v>485</v>
      </c>
      <c r="O489" s="2" t="s">
        <v>869</v>
      </c>
      <c r="P489" s="2" t="s">
        <v>869</v>
      </c>
    </row>
    <row r="490" spans="1:16" ht="12.75">
      <c r="A490" s="2" t="s">
        <v>2318</v>
      </c>
      <c r="B490" s="107">
        <v>57</v>
      </c>
      <c r="E490" s="2">
        <v>486</v>
      </c>
      <c r="H490" s="2" t="s">
        <v>870</v>
      </c>
      <c r="I490" s="2" t="s">
        <v>871</v>
      </c>
      <c r="L490" s="2">
        <v>486</v>
      </c>
      <c r="O490" s="2" t="s">
        <v>869</v>
      </c>
      <c r="P490" s="2" t="s">
        <v>869</v>
      </c>
    </row>
    <row r="491" spans="1:16" ht="12.75">
      <c r="A491" s="2" t="s">
        <v>2319</v>
      </c>
      <c r="B491" s="107">
        <v>55</v>
      </c>
      <c r="E491" s="2">
        <v>487</v>
      </c>
      <c r="H491" s="2" t="s">
        <v>870</v>
      </c>
      <c r="I491" s="2" t="s">
        <v>871</v>
      </c>
      <c r="L491" s="2">
        <v>487</v>
      </c>
      <c r="O491" s="2" t="s">
        <v>869</v>
      </c>
      <c r="P491" s="2" t="s">
        <v>869</v>
      </c>
    </row>
    <row r="492" spans="1:16" ht="12.75">
      <c r="A492" s="2" t="s">
        <v>2320</v>
      </c>
      <c r="B492" s="107">
        <v>54</v>
      </c>
      <c r="E492" s="2">
        <v>488</v>
      </c>
      <c r="H492" s="2" t="s">
        <v>870</v>
      </c>
      <c r="I492" s="2" t="s">
        <v>871</v>
      </c>
      <c r="L492" s="2">
        <v>488</v>
      </c>
      <c r="O492" s="2" t="s">
        <v>869</v>
      </c>
      <c r="P492" s="2" t="s">
        <v>869</v>
      </c>
    </row>
    <row r="493" spans="1:16" ht="12.75">
      <c r="A493" s="2" t="s">
        <v>2321</v>
      </c>
      <c r="B493" s="107">
        <v>53</v>
      </c>
      <c r="E493" s="2">
        <v>489</v>
      </c>
      <c r="H493" s="2" t="s">
        <v>870</v>
      </c>
      <c r="I493" s="2" t="s">
        <v>871</v>
      </c>
      <c r="L493" s="2">
        <v>489</v>
      </c>
      <c r="O493" s="2" t="s">
        <v>869</v>
      </c>
      <c r="P493" s="2" t="s">
        <v>869</v>
      </c>
    </row>
    <row r="494" spans="1:16" ht="12.75">
      <c r="A494" s="2" t="s">
        <v>2322</v>
      </c>
      <c r="B494" s="107">
        <v>52</v>
      </c>
      <c r="E494" s="2">
        <v>490</v>
      </c>
      <c r="H494" s="2" t="s">
        <v>870</v>
      </c>
      <c r="I494" s="2" t="s">
        <v>870</v>
      </c>
      <c r="L494" s="2">
        <v>490</v>
      </c>
      <c r="O494" s="2" t="s">
        <v>869</v>
      </c>
      <c r="P494" s="2" t="s">
        <v>869</v>
      </c>
    </row>
    <row r="495" spans="1:16" ht="12.75">
      <c r="A495" s="2" t="s">
        <v>2323</v>
      </c>
      <c r="B495" s="107">
        <v>50</v>
      </c>
      <c r="E495" s="2">
        <v>491</v>
      </c>
      <c r="H495" s="2" t="s">
        <v>870</v>
      </c>
      <c r="I495" s="2" t="s">
        <v>870</v>
      </c>
      <c r="L495" s="2">
        <v>491</v>
      </c>
      <c r="O495" s="2" t="s">
        <v>869</v>
      </c>
      <c r="P495" s="2" t="s">
        <v>869</v>
      </c>
    </row>
    <row r="496" spans="1:16" ht="12.75">
      <c r="A496" s="2" t="s">
        <v>2324</v>
      </c>
      <c r="B496" s="107">
        <v>49</v>
      </c>
      <c r="E496" s="2">
        <v>492</v>
      </c>
      <c r="H496" s="2" t="s">
        <v>870</v>
      </c>
      <c r="I496" s="2" t="s">
        <v>870</v>
      </c>
      <c r="L496" s="2">
        <v>492</v>
      </c>
      <c r="O496" s="2" t="s">
        <v>869</v>
      </c>
      <c r="P496" s="2" t="s">
        <v>869</v>
      </c>
    </row>
    <row r="497" spans="1:16" ht="12.75">
      <c r="A497" s="2" t="s">
        <v>2325</v>
      </c>
      <c r="B497" s="107">
        <v>47</v>
      </c>
      <c r="E497" s="2">
        <v>493</v>
      </c>
      <c r="H497" s="2" t="s">
        <v>870</v>
      </c>
      <c r="I497" s="2" t="s">
        <v>870</v>
      </c>
      <c r="L497" s="2">
        <v>493</v>
      </c>
      <c r="O497" s="2" t="s">
        <v>869</v>
      </c>
      <c r="P497" s="2" t="s">
        <v>869</v>
      </c>
    </row>
    <row r="498" spans="1:16" ht="12.75">
      <c r="A498" s="2" t="s">
        <v>2326</v>
      </c>
      <c r="B498" s="107">
        <v>46</v>
      </c>
      <c r="E498" s="2">
        <v>494</v>
      </c>
      <c r="H498" s="2" t="s">
        <v>870</v>
      </c>
      <c r="I498" s="2" t="s">
        <v>870</v>
      </c>
      <c r="L498" s="2">
        <v>494</v>
      </c>
      <c r="O498" s="2" t="s">
        <v>869</v>
      </c>
      <c r="P498" s="2" t="s">
        <v>869</v>
      </c>
    </row>
    <row r="499" spans="1:16" ht="12.75">
      <c r="A499" s="2" t="s">
        <v>2327</v>
      </c>
      <c r="B499" s="107">
        <v>44</v>
      </c>
      <c r="E499" s="2">
        <v>495</v>
      </c>
      <c r="H499" s="2" t="s">
        <v>870</v>
      </c>
      <c r="I499" s="2" t="s">
        <v>870</v>
      </c>
      <c r="L499" s="2">
        <v>495</v>
      </c>
      <c r="O499" s="2" t="s">
        <v>869</v>
      </c>
      <c r="P499" s="2" t="s">
        <v>869</v>
      </c>
    </row>
    <row r="500" spans="1:16" ht="12.75">
      <c r="A500" s="2" t="s">
        <v>2328</v>
      </c>
      <c r="B500" s="107">
        <v>42</v>
      </c>
      <c r="E500" s="2">
        <v>496</v>
      </c>
      <c r="H500" s="2" t="s">
        <v>870</v>
      </c>
      <c r="I500" s="2" t="s">
        <v>870</v>
      </c>
      <c r="L500" s="2">
        <v>496</v>
      </c>
      <c r="O500" s="2" t="s">
        <v>869</v>
      </c>
      <c r="P500" s="2" t="s">
        <v>869</v>
      </c>
    </row>
    <row r="501" spans="1:16" ht="12.75">
      <c r="A501" s="2" t="s">
        <v>2329</v>
      </c>
      <c r="B501" s="107">
        <v>40</v>
      </c>
      <c r="E501" s="2">
        <v>497</v>
      </c>
      <c r="H501" s="2" t="s">
        <v>870</v>
      </c>
      <c r="I501" s="2" t="s">
        <v>870</v>
      </c>
      <c r="L501" s="2">
        <v>497</v>
      </c>
      <c r="O501" s="2" t="s">
        <v>869</v>
      </c>
      <c r="P501" s="2" t="s">
        <v>869</v>
      </c>
    </row>
    <row r="502" spans="1:16" ht="12.75">
      <c r="A502" s="2" t="s">
        <v>2330</v>
      </c>
      <c r="B502" s="107">
        <v>38</v>
      </c>
      <c r="E502" s="2">
        <v>498</v>
      </c>
      <c r="H502" s="2" t="s">
        <v>870</v>
      </c>
      <c r="I502" s="2" t="s">
        <v>870</v>
      </c>
      <c r="L502" s="2">
        <v>498</v>
      </c>
      <c r="O502" s="2" t="s">
        <v>869</v>
      </c>
      <c r="P502" s="2" t="s">
        <v>869</v>
      </c>
    </row>
    <row r="503" spans="1:16" ht="12.75">
      <c r="A503" s="2" t="s">
        <v>2331</v>
      </c>
      <c r="B503" s="107">
        <v>36</v>
      </c>
      <c r="E503" s="2">
        <v>499</v>
      </c>
      <c r="H503" s="2" t="s">
        <v>870</v>
      </c>
      <c r="I503" s="2" t="s">
        <v>870</v>
      </c>
      <c r="L503" s="2">
        <v>499</v>
      </c>
      <c r="O503" s="2" t="s">
        <v>869</v>
      </c>
      <c r="P503" s="2" t="s">
        <v>869</v>
      </c>
    </row>
    <row r="504" spans="1:16" ht="12.75">
      <c r="A504" s="2" t="s">
        <v>2332</v>
      </c>
      <c r="B504" s="107">
        <v>33</v>
      </c>
      <c r="E504" s="2">
        <v>500</v>
      </c>
      <c r="H504" s="2" t="s">
        <v>870</v>
      </c>
      <c r="I504" s="2" t="s">
        <v>870</v>
      </c>
      <c r="L504" s="2">
        <v>500</v>
      </c>
      <c r="O504" s="2" t="s">
        <v>869</v>
      </c>
      <c r="P504" s="2" t="s">
        <v>869</v>
      </c>
    </row>
    <row r="505" spans="1:16" ht="12.75">
      <c r="A505" s="2" t="s">
        <v>2333</v>
      </c>
      <c r="B505" s="107">
        <v>31</v>
      </c>
      <c r="E505" s="2">
        <v>501</v>
      </c>
      <c r="H505" s="2" t="s">
        <v>870</v>
      </c>
      <c r="I505" s="2" t="s">
        <v>870</v>
      </c>
      <c r="L505" s="2">
        <v>501</v>
      </c>
      <c r="O505" s="2" t="s">
        <v>869</v>
      </c>
      <c r="P505" s="2" t="s">
        <v>869</v>
      </c>
    </row>
    <row r="506" spans="1:16" ht="12.75">
      <c r="A506" s="2" t="s">
        <v>2334</v>
      </c>
      <c r="B506" s="107">
        <v>29</v>
      </c>
      <c r="E506" s="2">
        <v>502</v>
      </c>
      <c r="H506" s="2" t="s">
        <v>870</v>
      </c>
      <c r="I506" s="2" t="s">
        <v>870</v>
      </c>
      <c r="L506" s="2">
        <v>502</v>
      </c>
      <c r="O506" s="2" t="s">
        <v>869</v>
      </c>
      <c r="P506" s="2" t="s">
        <v>869</v>
      </c>
    </row>
    <row r="507" spans="1:16" ht="12.75">
      <c r="A507" s="2" t="s">
        <v>2335</v>
      </c>
      <c r="B507" s="107">
        <v>27</v>
      </c>
      <c r="E507" s="2">
        <v>503</v>
      </c>
      <c r="H507" s="2" t="s">
        <v>870</v>
      </c>
      <c r="I507" s="2" t="s">
        <v>870</v>
      </c>
      <c r="L507" s="2">
        <v>503</v>
      </c>
      <c r="O507" s="2" t="s">
        <v>869</v>
      </c>
      <c r="P507" s="2" t="s">
        <v>869</v>
      </c>
    </row>
    <row r="508" spans="1:16" ht="12.75">
      <c r="A508" s="2" t="s">
        <v>2336</v>
      </c>
      <c r="B508" s="107">
        <v>25</v>
      </c>
      <c r="E508" s="2">
        <v>504</v>
      </c>
      <c r="H508" s="2" t="s">
        <v>870</v>
      </c>
      <c r="I508" s="2" t="s">
        <v>870</v>
      </c>
      <c r="L508" s="2">
        <v>504</v>
      </c>
      <c r="O508" s="2" t="s">
        <v>869</v>
      </c>
      <c r="P508" s="2" t="s">
        <v>869</v>
      </c>
    </row>
    <row r="509" spans="1:16" ht="12.75">
      <c r="A509" s="2" t="s">
        <v>2337</v>
      </c>
      <c r="B509" s="107">
        <v>22</v>
      </c>
      <c r="E509" s="2">
        <v>505</v>
      </c>
      <c r="H509" s="2" t="s">
        <v>870</v>
      </c>
      <c r="I509" s="2" t="s">
        <v>870</v>
      </c>
      <c r="L509" s="2">
        <v>505</v>
      </c>
      <c r="O509" s="2" t="s">
        <v>869</v>
      </c>
      <c r="P509" s="2" t="s">
        <v>869</v>
      </c>
    </row>
    <row r="510" spans="1:16" ht="12.75">
      <c r="A510" s="2" t="s">
        <v>2338</v>
      </c>
      <c r="B510" s="107">
        <v>19</v>
      </c>
      <c r="E510" s="2">
        <v>506</v>
      </c>
      <c r="H510" s="2" t="s">
        <v>870</v>
      </c>
      <c r="I510" s="2" t="s">
        <v>870</v>
      </c>
      <c r="L510" s="2">
        <v>506</v>
      </c>
      <c r="O510" s="2" t="s">
        <v>869</v>
      </c>
      <c r="P510" s="2" t="s">
        <v>869</v>
      </c>
    </row>
    <row r="511" spans="1:16" ht="12.75">
      <c r="A511" s="2" t="s">
        <v>2339</v>
      </c>
      <c r="B511" s="107">
        <v>16</v>
      </c>
      <c r="E511" s="2">
        <v>507</v>
      </c>
      <c r="H511" s="2" t="s">
        <v>870</v>
      </c>
      <c r="I511" s="2" t="s">
        <v>870</v>
      </c>
      <c r="L511" s="2">
        <v>507</v>
      </c>
      <c r="O511" s="2" t="s">
        <v>869</v>
      </c>
      <c r="P511" s="2" t="s">
        <v>869</v>
      </c>
    </row>
    <row r="512" spans="1:16" ht="12.75">
      <c r="A512" s="2" t="s">
        <v>2340</v>
      </c>
      <c r="B512" s="107">
        <v>13</v>
      </c>
      <c r="E512" s="2">
        <v>508</v>
      </c>
      <c r="H512" s="2" t="s">
        <v>870</v>
      </c>
      <c r="I512" s="2" t="s">
        <v>870</v>
      </c>
      <c r="L512" s="2">
        <v>508</v>
      </c>
      <c r="O512" s="2" t="s">
        <v>869</v>
      </c>
      <c r="P512" s="2" t="s">
        <v>869</v>
      </c>
    </row>
    <row r="513" spans="1:16" ht="12.75">
      <c r="A513" s="2" t="s">
        <v>2341</v>
      </c>
      <c r="B513" s="107">
        <v>10</v>
      </c>
      <c r="E513" s="2">
        <v>509</v>
      </c>
      <c r="H513" s="2" t="s">
        <v>870</v>
      </c>
      <c r="I513" s="2" t="s">
        <v>870</v>
      </c>
      <c r="L513" s="2">
        <v>509</v>
      </c>
      <c r="O513" s="2" t="s">
        <v>869</v>
      </c>
      <c r="P513" s="2" t="s">
        <v>869</v>
      </c>
    </row>
    <row r="514" spans="1:16" ht="12.75">
      <c r="A514" s="2" t="s">
        <v>2342</v>
      </c>
      <c r="B514" s="107">
        <v>8</v>
      </c>
      <c r="E514" s="2">
        <v>510</v>
      </c>
      <c r="H514" s="2" t="s">
        <v>869</v>
      </c>
      <c r="I514" s="2" t="s">
        <v>870</v>
      </c>
      <c r="L514" s="2">
        <v>510</v>
      </c>
      <c r="O514" s="2" t="s">
        <v>869</v>
      </c>
      <c r="P514" s="2" t="s">
        <v>869</v>
      </c>
    </row>
    <row r="515" spans="1:16" ht="12.75">
      <c r="A515" s="2" t="s">
        <v>2343</v>
      </c>
      <c r="B515" s="107">
        <v>6</v>
      </c>
      <c r="E515" s="2">
        <v>511</v>
      </c>
      <c r="H515" s="2" t="s">
        <v>869</v>
      </c>
      <c r="I515" s="2" t="s">
        <v>870</v>
      </c>
      <c r="L515" s="2">
        <v>511</v>
      </c>
      <c r="O515" s="2" t="s">
        <v>869</v>
      </c>
      <c r="P515" s="2" t="s">
        <v>869</v>
      </c>
    </row>
    <row r="516" spans="1:16" ht="12.75">
      <c r="A516" s="2" t="s">
        <v>2344</v>
      </c>
      <c r="B516" s="107">
        <v>4</v>
      </c>
      <c r="E516" s="2">
        <v>512</v>
      </c>
      <c r="H516" s="2" t="s">
        <v>869</v>
      </c>
      <c r="I516" s="2" t="s">
        <v>870</v>
      </c>
      <c r="L516" s="2">
        <v>512</v>
      </c>
      <c r="O516" s="2" t="s">
        <v>869</v>
      </c>
      <c r="P516" s="2" t="s">
        <v>869</v>
      </c>
    </row>
    <row r="517" spans="1:16" ht="12.75">
      <c r="A517" s="2" t="s">
        <v>2345</v>
      </c>
      <c r="B517" s="107">
        <v>4</v>
      </c>
      <c r="E517" s="2">
        <v>513</v>
      </c>
      <c r="H517" s="2" t="s">
        <v>869</v>
      </c>
      <c r="I517" s="2" t="s">
        <v>870</v>
      </c>
      <c r="L517" s="2">
        <v>513</v>
      </c>
      <c r="O517" s="2" t="s">
        <v>869</v>
      </c>
      <c r="P517" s="2" t="s">
        <v>869</v>
      </c>
    </row>
    <row r="518" spans="1:16" ht="12.75">
      <c r="A518" s="2" t="s">
        <v>2346</v>
      </c>
      <c r="B518" s="107">
        <v>1</v>
      </c>
      <c r="E518" s="2">
        <v>514</v>
      </c>
      <c r="H518" s="2" t="s">
        <v>869</v>
      </c>
      <c r="I518" s="2" t="s">
        <v>870</v>
      </c>
      <c r="L518" s="2">
        <v>514</v>
      </c>
      <c r="O518" s="2" t="s">
        <v>869</v>
      </c>
      <c r="P518" s="2" t="s">
        <v>869</v>
      </c>
    </row>
    <row r="519" spans="1:16" ht="12.75">
      <c r="A519" s="2" t="s">
        <v>2347</v>
      </c>
      <c r="B519" s="107">
        <v>1</v>
      </c>
      <c r="E519" s="2">
        <v>515</v>
      </c>
      <c r="H519" s="2" t="s">
        <v>869</v>
      </c>
      <c r="I519" s="2" t="s">
        <v>870</v>
      </c>
      <c r="L519" s="2">
        <v>515</v>
      </c>
      <c r="O519" s="2" t="s">
        <v>869</v>
      </c>
      <c r="P519" s="2" t="s">
        <v>869</v>
      </c>
    </row>
    <row r="520" spans="1:16" ht="12.75">
      <c r="A520" s="2" t="s">
        <v>2348</v>
      </c>
      <c r="B520" s="107">
        <v>1</v>
      </c>
      <c r="E520" s="2">
        <v>516</v>
      </c>
      <c r="H520" s="2" t="s">
        <v>869</v>
      </c>
      <c r="I520" s="2" t="s">
        <v>870</v>
      </c>
      <c r="L520" s="2">
        <v>516</v>
      </c>
      <c r="O520" s="2" t="s">
        <v>869</v>
      </c>
      <c r="P520" s="2" t="s">
        <v>869</v>
      </c>
    </row>
    <row r="521" spans="1:16" ht="12.75">
      <c r="A521" s="2" t="s">
        <v>2349</v>
      </c>
      <c r="B521" s="107">
        <v>1</v>
      </c>
      <c r="E521" s="2">
        <v>517</v>
      </c>
      <c r="H521" s="2" t="s">
        <v>869</v>
      </c>
      <c r="I521" s="2" t="s">
        <v>870</v>
      </c>
      <c r="L521" s="2">
        <v>517</v>
      </c>
      <c r="O521" s="2" t="s">
        <v>869</v>
      </c>
      <c r="P521" s="2" t="s">
        <v>869</v>
      </c>
    </row>
    <row r="522" spans="1:16" ht="12.75">
      <c r="A522" s="2" t="s">
        <v>2350</v>
      </c>
      <c r="B522" s="107">
        <v>1</v>
      </c>
      <c r="E522" s="2">
        <v>518</v>
      </c>
      <c r="H522" s="2" t="s">
        <v>869</v>
      </c>
      <c r="I522" s="2" t="s">
        <v>870</v>
      </c>
      <c r="L522" s="2">
        <v>518</v>
      </c>
      <c r="O522" s="2" t="s">
        <v>869</v>
      </c>
      <c r="P522" s="2" t="s">
        <v>869</v>
      </c>
    </row>
    <row r="523" spans="1:16" ht="12.75">
      <c r="A523" s="2" t="s">
        <v>2351</v>
      </c>
      <c r="B523" s="107">
        <v>1</v>
      </c>
      <c r="E523" s="2">
        <v>519</v>
      </c>
      <c r="H523" s="2" t="s">
        <v>869</v>
      </c>
      <c r="I523" s="2" t="s">
        <v>870</v>
      </c>
      <c r="L523" s="2">
        <v>519</v>
      </c>
      <c r="O523" s="2" t="s">
        <v>869</v>
      </c>
      <c r="P523" s="2" t="s">
        <v>869</v>
      </c>
    </row>
    <row r="524" spans="1:16" ht="12.75">
      <c r="A524" s="2" t="s">
        <v>2352</v>
      </c>
      <c r="B524" s="107">
        <v>1</v>
      </c>
      <c r="E524" s="2">
        <v>520</v>
      </c>
      <c r="H524" s="2" t="s">
        <v>869</v>
      </c>
      <c r="I524" s="2" t="s">
        <v>870</v>
      </c>
      <c r="L524" s="2">
        <v>520</v>
      </c>
      <c r="O524" s="2" t="s">
        <v>869</v>
      </c>
      <c r="P524" s="2" t="s">
        <v>869</v>
      </c>
    </row>
    <row r="525" spans="1:16" ht="12.75">
      <c r="A525" s="2" t="s">
        <v>1365</v>
      </c>
      <c r="B525" s="107">
        <v>98</v>
      </c>
      <c r="E525" s="2">
        <v>521</v>
      </c>
      <c r="H525" s="2" t="s">
        <v>869</v>
      </c>
      <c r="I525" s="2" t="s">
        <v>870</v>
      </c>
      <c r="L525" s="2">
        <v>521</v>
      </c>
      <c r="O525" s="2" t="s">
        <v>869</v>
      </c>
      <c r="P525" s="2" t="s">
        <v>869</v>
      </c>
    </row>
    <row r="526" spans="1:16" ht="12.75">
      <c r="A526" s="2" t="s">
        <v>1366</v>
      </c>
      <c r="B526" s="107">
        <v>96</v>
      </c>
      <c r="E526" s="2">
        <v>522</v>
      </c>
      <c r="H526" s="2" t="s">
        <v>869</v>
      </c>
      <c r="I526" s="2" t="s">
        <v>870</v>
      </c>
      <c r="L526" s="2">
        <v>522</v>
      </c>
      <c r="O526" s="2" t="s">
        <v>869</v>
      </c>
      <c r="P526" s="2" t="s">
        <v>869</v>
      </c>
    </row>
    <row r="527" spans="1:16" ht="12.75">
      <c r="A527" s="2" t="s">
        <v>1367</v>
      </c>
      <c r="B527" s="107">
        <v>94</v>
      </c>
      <c r="E527" s="2">
        <v>523</v>
      </c>
      <c r="H527" s="2" t="s">
        <v>869</v>
      </c>
      <c r="I527" s="2" t="s">
        <v>870</v>
      </c>
      <c r="L527" s="2">
        <v>523</v>
      </c>
      <c r="O527" s="2" t="s">
        <v>869</v>
      </c>
      <c r="P527" s="2" t="s">
        <v>869</v>
      </c>
    </row>
    <row r="528" spans="1:16" ht="12.75">
      <c r="A528" s="2" t="s">
        <v>1368</v>
      </c>
      <c r="B528" s="107">
        <v>92</v>
      </c>
      <c r="E528" s="2">
        <v>524</v>
      </c>
      <c r="H528" s="2" t="s">
        <v>869</v>
      </c>
      <c r="I528" s="2" t="s">
        <v>870</v>
      </c>
      <c r="L528" s="2">
        <v>524</v>
      </c>
      <c r="O528" s="2" t="s">
        <v>869</v>
      </c>
      <c r="P528" s="2" t="s">
        <v>869</v>
      </c>
    </row>
    <row r="529" spans="1:16" ht="12.75">
      <c r="A529" s="2" t="s">
        <v>1369</v>
      </c>
      <c r="B529" s="107">
        <v>90</v>
      </c>
      <c r="E529" s="2">
        <v>525</v>
      </c>
      <c r="H529" s="2" t="s">
        <v>869</v>
      </c>
      <c r="I529" s="2" t="s">
        <v>870</v>
      </c>
      <c r="L529" s="2">
        <v>525</v>
      </c>
      <c r="O529" s="2" t="s">
        <v>869</v>
      </c>
      <c r="P529" s="2" t="s">
        <v>869</v>
      </c>
    </row>
    <row r="530" spans="1:16" ht="12.75">
      <c r="A530" s="2" t="s">
        <v>1370</v>
      </c>
      <c r="B530" s="107">
        <v>88</v>
      </c>
      <c r="E530" s="2">
        <v>526</v>
      </c>
      <c r="H530" s="2" t="s">
        <v>869</v>
      </c>
      <c r="I530" s="2" t="s">
        <v>870</v>
      </c>
      <c r="L530" s="2">
        <v>526</v>
      </c>
      <c r="O530" s="2" t="s">
        <v>869</v>
      </c>
      <c r="P530" s="2" t="s">
        <v>869</v>
      </c>
    </row>
    <row r="531" spans="1:16" ht="12.75">
      <c r="A531" s="2" t="s">
        <v>1371</v>
      </c>
      <c r="B531" s="107">
        <v>86</v>
      </c>
      <c r="E531" s="2">
        <v>527</v>
      </c>
      <c r="H531" s="2" t="s">
        <v>869</v>
      </c>
      <c r="I531" s="2" t="s">
        <v>870</v>
      </c>
      <c r="L531" s="2">
        <v>527</v>
      </c>
      <c r="O531" s="2" t="s">
        <v>869</v>
      </c>
      <c r="P531" s="2" t="s">
        <v>869</v>
      </c>
    </row>
    <row r="532" spans="1:16" ht="12.75">
      <c r="A532" s="2" t="s">
        <v>1372</v>
      </c>
      <c r="B532" s="107">
        <v>84</v>
      </c>
      <c r="E532" s="2">
        <v>528</v>
      </c>
      <c r="H532" s="2" t="s">
        <v>869</v>
      </c>
      <c r="I532" s="2" t="s">
        <v>870</v>
      </c>
      <c r="L532" s="2">
        <v>528</v>
      </c>
      <c r="O532" s="2" t="s">
        <v>869</v>
      </c>
      <c r="P532" s="2" t="s">
        <v>869</v>
      </c>
    </row>
    <row r="533" spans="1:16" ht="12.75">
      <c r="A533" s="2" t="s">
        <v>1373</v>
      </c>
      <c r="B533" s="107">
        <v>82</v>
      </c>
      <c r="E533" s="2">
        <v>529</v>
      </c>
      <c r="H533" s="2" t="s">
        <v>869</v>
      </c>
      <c r="I533" s="2" t="s">
        <v>870</v>
      </c>
      <c r="L533" s="2">
        <v>529</v>
      </c>
      <c r="O533" s="2" t="s">
        <v>869</v>
      </c>
      <c r="P533" s="2" t="s">
        <v>869</v>
      </c>
    </row>
    <row r="534" spans="1:16" ht="12.75">
      <c r="A534" s="2" t="s">
        <v>1374</v>
      </c>
      <c r="B534" s="107">
        <v>80</v>
      </c>
      <c r="E534" s="2">
        <v>530</v>
      </c>
      <c r="H534" s="2" t="s">
        <v>869</v>
      </c>
      <c r="I534" s="2" t="s">
        <v>870</v>
      </c>
      <c r="L534" s="2">
        <v>530</v>
      </c>
      <c r="O534" s="2" t="s">
        <v>869</v>
      </c>
      <c r="P534" s="2" t="s">
        <v>869</v>
      </c>
    </row>
    <row r="535" spans="1:16" ht="12.75">
      <c r="A535" s="2" t="s">
        <v>1375</v>
      </c>
      <c r="B535" s="107">
        <v>79</v>
      </c>
      <c r="E535" s="2">
        <v>531</v>
      </c>
      <c r="H535" s="2" t="s">
        <v>869</v>
      </c>
      <c r="I535" s="2" t="s">
        <v>870</v>
      </c>
      <c r="L535" s="2">
        <v>531</v>
      </c>
      <c r="O535" s="2" t="s">
        <v>869</v>
      </c>
      <c r="P535" s="2" t="s">
        <v>869</v>
      </c>
    </row>
    <row r="536" spans="1:16" ht="12.75">
      <c r="A536" s="2" t="s">
        <v>1376</v>
      </c>
      <c r="B536" s="107">
        <v>79</v>
      </c>
      <c r="E536" s="2">
        <v>532</v>
      </c>
      <c r="H536" s="2" t="s">
        <v>869</v>
      </c>
      <c r="I536" s="2" t="s">
        <v>870</v>
      </c>
      <c r="L536" s="2">
        <v>532</v>
      </c>
      <c r="O536" s="2" t="s">
        <v>869</v>
      </c>
      <c r="P536" s="2" t="s">
        <v>869</v>
      </c>
    </row>
    <row r="537" spans="1:16" ht="12.75">
      <c r="A537" s="2" t="s">
        <v>1377</v>
      </c>
      <c r="B537" s="107">
        <v>78</v>
      </c>
      <c r="E537" s="2">
        <v>533</v>
      </c>
      <c r="H537" s="2" t="s">
        <v>869</v>
      </c>
      <c r="I537" s="2" t="s">
        <v>870</v>
      </c>
      <c r="L537" s="2">
        <v>533</v>
      </c>
      <c r="O537" s="2" t="s">
        <v>869</v>
      </c>
      <c r="P537" s="2" t="s">
        <v>869</v>
      </c>
    </row>
    <row r="538" spans="1:16" ht="12.75">
      <c r="A538" s="2" t="s">
        <v>1378</v>
      </c>
      <c r="B538" s="107">
        <v>78</v>
      </c>
      <c r="E538" s="2">
        <v>534</v>
      </c>
      <c r="H538" s="2" t="s">
        <v>869</v>
      </c>
      <c r="I538" s="2" t="s">
        <v>870</v>
      </c>
      <c r="L538" s="2">
        <v>534</v>
      </c>
      <c r="O538" s="2" t="s">
        <v>869</v>
      </c>
      <c r="P538" s="2" t="s">
        <v>869</v>
      </c>
    </row>
    <row r="539" spans="1:16" ht="12.75">
      <c r="A539" s="2" t="s">
        <v>1379</v>
      </c>
      <c r="B539" s="107">
        <v>77</v>
      </c>
      <c r="E539" s="2">
        <v>535</v>
      </c>
      <c r="H539" s="2" t="s">
        <v>869</v>
      </c>
      <c r="I539" s="2" t="s">
        <v>870</v>
      </c>
      <c r="L539" s="2">
        <v>535</v>
      </c>
      <c r="O539" s="2" t="s">
        <v>869</v>
      </c>
      <c r="P539" s="2" t="s">
        <v>869</v>
      </c>
    </row>
    <row r="540" spans="1:16" ht="12.75">
      <c r="A540" s="2" t="s">
        <v>1380</v>
      </c>
      <c r="B540" s="107">
        <v>77</v>
      </c>
      <c r="E540" s="2">
        <v>536</v>
      </c>
      <c r="H540" s="2" t="s">
        <v>869</v>
      </c>
      <c r="I540" s="2" t="s">
        <v>870</v>
      </c>
      <c r="L540" s="2">
        <v>536</v>
      </c>
      <c r="O540" s="2" t="s">
        <v>869</v>
      </c>
      <c r="P540" s="2" t="s">
        <v>869</v>
      </c>
    </row>
    <row r="541" spans="1:16" ht="12.75">
      <c r="A541" s="2" t="s">
        <v>1381</v>
      </c>
      <c r="B541" s="107">
        <v>76</v>
      </c>
      <c r="E541" s="2">
        <v>537</v>
      </c>
      <c r="H541" s="2" t="s">
        <v>869</v>
      </c>
      <c r="I541" s="2" t="s">
        <v>870</v>
      </c>
      <c r="L541" s="2">
        <v>537</v>
      </c>
      <c r="O541" s="2" t="s">
        <v>869</v>
      </c>
      <c r="P541" s="2" t="s">
        <v>869</v>
      </c>
    </row>
    <row r="542" spans="1:16" ht="12.75">
      <c r="A542" s="2" t="s">
        <v>1382</v>
      </c>
      <c r="B542" s="107">
        <v>76</v>
      </c>
      <c r="E542" s="2">
        <v>538</v>
      </c>
      <c r="H542" s="2" t="s">
        <v>869</v>
      </c>
      <c r="I542" s="2" t="s">
        <v>870</v>
      </c>
      <c r="L542" s="2">
        <v>538</v>
      </c>
      <c r="O542" s="2" t="s">
        <v>869</v>
      </c>
      <c r="P542" s="2" t="s">
        <v>869</v>
      </c>
    </row>
    <row r="543" spans="1:16" ht="12.75">
      <c r="A543" s="2" t="s">
        <v>1383</v>
      </c>
      <c r="B543" s="107">
        <v>75</v>
      </c>
      <c r="E543" s="2">
        <v>539</v>
      </c>
      <c r="H543" s="2" t="s">
        <v>869</v>
      </c>
      <c r="I543" s="2" t="s">
        <v>870</v>
      </c>
      <c r="L543" s="2">
        <v>539</v>
      </c>
      <c r="O543" s="2" t="s">
        <v>869</v>
      </c>
      <c r="P543" s="2" t="s">
        <v>869</v>
      </c>
    </row>
    <row r="544" spans="1:16" ht="12.75">
      <c r="A544" s="2" t="s">
        <v>1384</v>
      </c>
      <c r="B544" s="107">
        <v>75</v>
      </c>
      <c r="E544" s="2">
        <v>540</v>
      </c>
      <c r="H544" s="2" t="s">
        <v>869</v>
      </c>
      <c r="I544" s="2" t="s">
        <v>869</v>
      </c>
      <c r="L544" s="2">
        <v>540</v>
      </c>
      <c r="O544" s="2" t="s">
        <v>869</v>
      </c>
      <c r="P544" s="2" t="s">
        <v>869</v>
      </c>
    </row>
    <row r="545" spans="1:16" ht="12.75">
      <c r="A545" s="2" t="s">
        <v>1385</v>
      </c>
      <c r="B545" s="107">
        <v>74</v>
      </c>
      <c r="E545" s="2">
        <v>541</v>
      </c>
      <c r="H545" s="2" t="s">
        <v>869</v>
      </c>
      <c r="I545" s="2" t="s">
        <v>869</v>
      </c>
      <c r="L545" s="2">
        <v>541</v>
      </c>
      <c r="O545" s="2" t="s">
        <v>869</v>
      </c>
      <c r="P545" s="2" t="s">
        <v>869</v>
      </c>
    </row>
    <row r="546" spans="1:16" ht="12.75">
      <c r="A546" s="2" t="s">
        <v>1386</v>
      </c>
      <c r="B546" s="107">
        <v>74</v>
      </c>
      <c r="E546" s="2">
        <v>542</v>
      </c>
      <c r="H546" s="2" t="s">
        <v>869</v>
      </c>
      <c r="I546" s="2" t="s">
        <v>869</v>
      </c>
      <c r="L546" s="2">
        <v>542</v>
      </c>
      <c r="O546" s="2" t="s">
        <v>869</v>
      </c>
      <c r="P546" s="2" t="s">
        <v>869</v>
      </c>
    </row>
    <row r="547" spans="1:16" ht="12.75">
      <c r="A547" s="2" t="s">
        <v>1387</v>
      </c>
      <c r="B547" s="107">
        <v>73</v>
      </c>
      <c r="E547" s="2">
        <v>543</v>
      </c>
      <c r="H547" s="2" t="s">
        <v>869</v>
      </c>
      <c r="I547" s="2" t="s">
        <v>869</v>
      </c>
      <c r="L547" s="2">
        <v>543</v>
      </c>
      <c r="O547" s="2" t="s">
        <v>869</v>
      </c>
      <c r="P547" s="2" t="s">
        <v>869</v>
      </c>
    </row>
    <row r="548" spans="1:16" ht="12.75">
      <c r="A548" s="2" t="s">
        <v>1388</v>
      </c>
      <c r="B548" s="107">
        <v>73</v>
      </c>
      <c r="E548" s="2">
        <v>544</v>
      </c>
      <c r="H548" s="2" t="s">
        <v>869</v>
      </c>
      <c r="I548" s="2" t="s">
        <v>869</v>
      </c>
      <c r="L548" s="2">
        <v>544</v>
      </c>
      <c r="O548" s="2" t="s">
        <v>869</v>
      </c>
      <c r="P548" s="2" t="s">
        <v>869</v>
      </c>
    </row>
    <row r="549" spans="1:16" ht="12.75">
      <c r="A549" s="2" t="s">
        <v>1389</v>
      </c>
      <c r="B549" s="107">
        <v>72</v>
      </c>
      <c r="E549" s="2">
        <v>545</v>
      </c>
      <c r="H549" s="2" t="s">
        <v>869</v>
      </c>
      <c r="I549" s="2" t="s">
        <v>869</v>
      </c>
      <c r="L549" s="2">
        <v>545</v>
      </c>
      <c r="O549" s="2" t="s">
        <v>869</v>
      </c>
      <c r="P549" s="2" t="s">
        <v>869</v>
      </c>
    </row>
    <row r="550" spans="1:16" ht="12.75">
      <c r="A550" s="2" t="s">
        <v>1390</v>
      </c>
      <c r="B550" s="107">
        <v>71</v>
      </c>
      <c r="E550" s="2">
        <v>546</v>
      </c>
      <c r="H550" s="2" t="s">
        <v>869</v>
      </c>
      <c r="I550" s="2" t="s">
        <v>869</v>
      </c>
      <c r="L550" s="2">
        <v>546</v>
      </c>
      <c r="O550" s="2" t="s">
        <v>869</v>
      </c>
      <c r="P550" s="2" t="s">
        <v>869</v>
      </c>
    </row>
    <row r="551" spans="1:16" ht="12.75">
      <c r="A551" s="2" t="s">
        <v>1391</v>
      </c>
      <c r="B551" s="107">
        <v>70</v>
      </c>
      <c r="E551" s="2">
        <v>547</v>
      </c>
      <c r="H551" s="2" t="s">
        <v>869</v>
      </c>
      <c r="I551" s="2" t="s">
        <v>869</v>
      </c>
      <c r="L551" s="2">
        <v>547</v>
      </c>
      <c r="O551" s="2" t="s">
        <v>869</v>
      </c>
      <c r="P551" s="2" t="s">
        <v>869</v>
      </c>
    </row>
    <row r="552" spans="1:16" ht="12.75">
      <c r="A552" s="2" t="s">
        <v>1392</v>
      </c>
      <c r="B552" s="107">
        <v>69</v>
      </c>
      <c r="E552" s="2">
        <v>548</v>
      </c>
      <c r="H552" s="2" t="s">
        <v>869</v>
      </c>
      <c r="I552" s="2" t="s">
        <v>869</v>
      </c>
      <c r="L552" s="2">
        <v>548</v>
      </c>
      <c r="O552" s="2" t="s">
        <v>869</v>
      </c>
      <c r="P552" s="2" t="s">
        <v>869</v>
      </c>
    </row>
    <row r="553" spans="1:16" ht="12.75">
      <c r="A553" s="2" t="s">
        <v>1393</v>
      </c>
      <c r="B553" s="107">
        <v>68</v>
      </c>
      <c r="E553" s="2">
        <v>549</v>
      </c>
      <c r="H553" s="2" t="s">
        <v>869</v>
      </c>
      <c r="I553" s="2" t="s">
        <v>869</v>
      </c>
      <c r="L553" s="2">
        <v>549</v>
      </c>
      <c r="O553" s="2" t="s">
        <v>869</v>
      </c>
      <c r="P553" s="2" t="s">
        <v>869</v>
      </c>
    </row>
    <row r="554" spans="1:16" ht="12.75">
      <c r="A554" s="2" t="s">
        <v>1394</v>
      </c>
      <c r="B554" s="107">
        <v>67</v>
      </c>
      <c r="E554" s="2">
        <v>550</v>
      </c>
      <c r="H554" s="2" t="s">
        <v>869</v>
      </c>
      <c r="I554" s="2" t="s">
        <v>869</v>
      </c>
      <c r="L554" s="2">
        <v>550</v>
      </c>
      <c r="O554" s="2" t="s">
        <v>869</v>
      </c>
      <c r="P554" s="2" t="s">
        <v>869</v>
      </c>
    </row>
    <row r="555" spans="1:16" ht="12.75">
      <c r="A555" s="2" t="s">
        <v>1395</v>
      </c>
      <c r="B555" s="107">
        <v>66</v>
      </c>
      <c r="E555" s="2">
        <v>551</v>
      </c>
      <c r="H555" s="2" t="s">
        <v>869</v>
      </c>
      <c r="I555" s="2" t="s">
        <v>869</v>
      </c>
      <c r="L555" s="2">
        <v>551</v>
      </c>
      <c r="O555" s="2" t="s">
        <v>869</v>
      </c>
      <c r="P555" s="2" t="s">
        <v>869</v>
      </c>
    </row>
    <row r="556" spans="1:16" ht="12.75">
      <c r="A556" s="2" t="s">
        <v>1396</v>
      </c>
      <c r="B556" s="107">
        <v>65</v>
      </c>
      <c r="E556" s="2">
        <v>552</v>
      </c>
      <c r="H556" s="2" t="s">
        <v>869</v>
      </c>
      <c r="I556" s="2" t="s">
        <v>869</v>
      </c>
      <c r="L556" s="2">
        <v>552</v>
      </c>
      <c r="O556" s="2" t="s">
        <v>869</v>
      </c>
      <c r="P556" s="2" t="s">
        <v>869</v>
      </c>
    </row>
    <row r="557" spans="1:16" ht="12.75">
      <c r="A557" s="2" t="s">
        <v>1397</v>
      </c>
      <c r="B557" s="107">
        <v>64</v>
      </c>
      <c r="E557" s="2">
        <v>553</v>
      </c>
      <c r="H557" s="2" t="s">
        <v>869</v>
      </c>
      <c r="I557" s="2" t="s">
        <v>869</v>
      </c>
      <c r="L557" s="2">
        <v>553</v>
      </c>
      <c r="O557" s="2" t="s">
        <v>869</v>
      </c>
      <c r="P557" s="2" t="s">
        <v>869</v>
      </c>
    </row>
    <row r="558" spans="1:16" ht="12.75">
      <c r="A558" s="2" t="s">
        <v>1398</v>
      </c>
      <c r="B558" s="107">
        <v>63</v>
      </c>
      <c r="E558" s="2">
        <v>554</v>
      </c>
      <c r="H558" s="2" t="s">
        <v>869</v>
      </c>
      <c r="I558" s="2" t="s">
        <v>869</v>
      </c>
      <c r="L558" s="2">
        <v>554</v>
      </c>
      <c r="O558" s="2" t="s">
        <v>869</v>
      </c>
      <c r="P558" s="2" t="s">
        <v>869</v>
      </c>
    </row>
    <row r="559" spans="1:16" ht="12.75">
      <c r="A559" s="2" t="s">
        <v>1399</v>
      </c>
      <c r="B559" s="107">
        <v>62</v>
      </c>
      <c r="E559" s="2">
        <v>555</v>
      </c>
      <c r="H559" s="2" t="s">
        <v>869</v>
      </c>
      <c r="I559" s="2" t="s">
        <v>869</v>
      </c>
      <c r="L559" s="2">
        <v>555</v>
      </c>
      <c r="O559" s="2" t="s">
        <v>869</v>
      </c>
      <c r="P559" s="2" t="s">
        <v>869</v>
      </c>
    </row>
    <row r="560" spans="1:16" ht="12.75">
      <c r="A560" s="2" t="s">
        <v>1400</v>
      </c>
      <c r="B560" s="107">
        <v>61</v>
      </c>
      <c r="E560" s="2">
        <v>556</v>
      </c>
      <c r="H560" s="2" t="s">
        <v>869</v>
      </c>
      <c r="I560" s="2" t="s">
        <v>869</v>
      </c>
      <c r="L560" s="2">
        <v>556</v>
      </c>
      <c r="O560" s="2" t="s">
        <v>869</v>
      </c>
      <c r="P560" s="2" t="s">
        <v>869</v>
      </c>
    </row>
    <row r="561" spans="1:16" ht="12.75">
      <c r="A561" s="2" t="s">
        <v>1401</v>
      </c>
      <c r="B561" s="107">
        <v>60</v>
      </c>
      <c r="E561" s="2">
        <v>557</v>
      </c>
      <c r="H561" s="2" t="s">
        <v>869</v>
      </c>
      <c r="I561" s="2" t="s">
        <v>869</v>
      </c>
      <c r="L561" s="2">
        <v>557</v>
      </c>
      <c r="O561" s="2" t="s">
        <v>869</v>
      </c>
      <c r="P561" s="2" t="s">
        <v>869</v>
      </c>
    </row>
    <row r="562" spans="1:16" ht="12.75">
      <c r="A562" s="2" t="s">
        <v>1402</v>
      </c>
      <c r="B562" s="107">
        <v>59</v>
      </c>
      <c r="E562" s="2">
        <v>558</v>
      </c>
      <c r="H562" s="2" t="s">
        <v>869</v>
      </c>
      <c r="I562" s="2" t="s">
        <v>869</v>
      </c>
      <c r="L562" s="2">
        <v>558</v>
      </c>
      <c r="O562" s="2" t="s">
        <v>869</v>
      </c>
      <c r="P562" s="2" t="s">
        <v>869</v>
      </c>
    </row>
    <row r="563" spans="1:16" ht="12.75">
      <c r="A563" s="2" t="s">
        <v>1403</v>
      </c>
      <c r="B563" s="107">
        <v>58</v>
      </c>
      <c r="E563" s="2">
        <v>559</v>
      </c>
      <c r="H563" s="2" t="s">
        <v>869</v>
      </c>
      <c r="I563" s="2" t="s">
        <v>869</v>
      </c>
      <c r="L563" s="2">
        <v>559</v>
      </c>
      <c r="O563" s="2" t="s">
        <v>869</v>
      </c>
      <c r="P563" s="2" t="s">
        <v>869</v>
      </c>
    </row>
    <row r="564" spans="1:16" ht="12.75">
      <c r="A564" s="2" t="s">
        <v>1404</v>
      </c>
      <c r="B564" s="107">
        <v>57</v>
      </c>
      <c r="E564" s="2">
        <v>560</v>
      </c>
      <c r="H564" s="2" t="s">
        <v>869</v>
      </c>
      <c r="I564" s="2" t="s">
        <v>869</v>
      </c>
      <c r="L564" s="2">
        <v>560</v>
      </c>
      <c r="O564" s="2" t="s">
        <v>869</v>
      </c>
      <c r="P564" s="2" t="s">
        <v>869</v>
      </c>
    </row>
    <row r="565" spans="1:16" ht="12.75">
      <c r="A565" s="2" t="s">
        <v>1405</v>
      </c>
      <c r="B565" s="107">
        <v>56</v>
      </c>
      <c r="E565" s="2">
        <v>561</v>
      </c>
      <c r="H565" s="2" t="s">
        <v>869</v>
      </c>
      <c r="I565" s="2" t="s">
        <v>869</v>
      </c>
      <c r="L565" s="2">
        <v>561</v>
      </c>
      <c r="O565" s="2" t="s">
        <v>869</v>
      </c>
      <c r="P565" s="2" t="s">
        <v>869</v>
      </c>
    </row>
    <row r="566" spans="1:16" ht="12.75">
      <c r="A566" s="2" t="s">
        <v>1406</v>
      </c>
      <c r="B566" s="107">
        <v>55</v>
      </c>
      <c r="E566" s="2">
        <v>562</v>
      </c>
      <c r="H566" s="2" t="s">
        <v>869</v>
      </c>
      <c r="I566" s="2" t="s">
        <v>869</v>
      </c>
      <c r="L566" s="2">
        <v>562</v>
      </c>
      <c r="O566" s="2" t="s">
        <v>869</v>
      </c>
      <c r="P566" s="2" t="s">
        <v>869</v>
      </c>
    </row>
    <row r="567" spans="1:16" ht="12.75">
      <c r="A567" s="2" t="s">
        <v>1407</v>
      </c>
      <c r="B567" s="107">
        <v>54</v>
      </c>
      <c r="E567" s="2">
        <v>563</v>
      </c>
      <c r="H567" s="2" t="s">
        <v>869</v>
      </c>
      <c r="I567" s="2" t="s">
        <v>869</v>
      </c>
      <c r="L567" s="2">
        <v>563</v>
      </c>
      <c r="O567" s="2" t="s">
        <v>869</v>
      </c>
      <c r="P567" s="2" t="s">
        <v>869</v>
      </c>
    </row>
    <row r="568" spans="1:16" ht="12.75">
      <c r="A568" s="2" t="s">
        <v>1408</v>
      </c>
      <c r="B568" s="107">
        <v>53</v>
      </c>
      <c r="E568" s="2">
        <v>564</v>
      </c>
      <c r="H568" s="2" t="s">
        <v>869</v>
      </c>
      <c r="I568" s="2" t="s">
        <v>869</v>
      </c>
      <c r="L568" s="2">
        <v>564</v>
      </c>
      <c r="O568" s="2" t="s">
        <v>869</v>
      </c>
      <c r="P568" s="2" t="s">
        <v>869</v>
      </c>
    </row>
    <row r="569" spans="1:16" ht="12.75">
      <c r="A569" s="2" t="s">
        <v>1409</v>
      </c>
      <c r="B569" s="107">
        <v>52</v>
      </c>
      <c r="E569" s="2">
        <v>565</v>
      </c>
      <c r="H569" s="2" t="s">
        <v>869</v>
      </c>
      <c r="I569" s="2" t="s">
        <v>869</v>
      </c>
      <c r="L569" s="2">
        <v>565</v>
      </c>
      <c r="O569" s="2" t="s">
        <v>869</v>
      </c>
      <c r="P569" s="2" t="s">
        <v>869</v>
      </c>
    </row>
    <row r="570" spans="1:16" ht="12.75">
      <c r="A570" s="2" t="s">
        <v>1410</v>
      </c>
      <c r="B570" s="107">
        <v>51</v>
      </c>
      <c r="E570" s="2">
        <v>566</v>
      </c>
      <c r="H570" s="2" t="s">
        <v>869</v>
      </c>
      <c r="I570" s="2" t="s">
        <v>869</v>
      </c>
      <c r="L570" s="2">
        <v>566</v>
      </c>
      <c r="O570" s="2" t="s">
        <v>869</v>
      </c>
      <c r="P570" s="2" t="s">
        <v>869</v>
      </c>
    </row>
    <row r="571" spans="1:16" ht="12.75">
      <c r="A571" s="2" t="s">
        <v>1411</v>
      </c>
      <c r="B571" s="107">
        <v>50</v>
      </c>
      <c r="E571" s="2">
        <v>567</v>
      </c>
      <c r="H571" s="2" t="s">
        <v>869</v>
      </c>
      <c r="I571" s="2" t="s">
        <v>869</v>
      </c>
      <c r="L571" s="2">
        <v>567</v>
      </c>
      <c r="O571" s="2" t="s">
        <v>869</v>
      </c>
      <c r="P571" s="2" t="s">
        <v>869</v>
      </c>
    </row>
    <row r="572" spans="1:16" ht="12.75">
      <c r="A572" s="2" t="s">
        <v>1412</v>
      </c>
      <c r="B572" s="107">
        <v>49</v>
      </c>
      <c r="E572" s="2">
        <v>568</v>
      </c>
      <c r="H572" s="2" t="s">
        <v>869</v>
      </c>
      <c r="I572" s="2" t="s">
        <v>869</v>
      </c>
      <c r="L572" s="2">
        <v>568</v>
      </c>
      <c r="O572" s="2" t="s">
        <v>869</v>
      </c>
      <c r="P572" s="2" t="s">
        <v>869</v>
      </c>
    </row>
    <row r="573" spans="1:16" ht="12.75">
      <c r="A573" s="2" t="s">
        <v>1413</v>
      </c>
      <c r="B573" s="107">
        <v>48</v>
      </c>
      <c r="E573" s="2">
        <v>569</v>
      </c>
      <c r="H573" s="2" t="s">
        <v>869</v>
      </c>
      <c r="I573" s="2" t="s">
        <v>869</v>
      </c>
      <c r="L573" s="2">
        <v>569</v>
      </c>
      <c r="O573" s="2" t="s">
        <v>869</v>
      </c>
      <c r="P573" s="2" t="s">
        <v>869</v>
      </c>
    </row>
    <row r="574" spans="1:16" ht="12.75">
      <c r="A574" s="2" t="s">
        <v>1414</v>
      </c>
      <c r="B574" s="107">
        <v>47</v>
      </c>
      <c r="E574" s="2">
        <v>570</v>
      </c>
      <c r="H574" s="2" t="s">
        <v>869</v>
      </c>
      <c r="I574" s="2" t="s">
        <v>869</v>
      </c>
      <c r="L574" s="2">
        <v>570</v>
      </c>
      <c r="O574" s="2" t="s">
        <v>869</v>
      </c>
      <c r="P574" s="2" t="s">
        <v>869</v>
      </c>
    </row>
    <row r="575" spans="1:16" ht="12.75">
      <c r="A575" s="2" t="s">
        <v>1415</v>
      </c>
      <c r="B575" s="107">
        <v>46</v>
      </c>
      <c r="E575" s="2">
        <v>571</v>
      </c>
      <c r="H575" s="2" t="s">
        <v>869</v>
      </c>
      <c r="I575" s="2" t="s">
        <v>869</v>
      </c>
      <c r="L575" s="2">
        <v>571</v>
      </c>
      <c r="O575" s="2" t="s">
        <v>869</v>
      </c>
      <c r="P575" s="2" t="s">
        <v>869</v>
      </c>
    </row>
    <row r="576" spans="1:16" ht="12.75">
      <c r="A576" s="2" t="s">
        <v>1416</v>
      </c>
      <c r="B576" s="107">
        <v>45</v>
      </c>
      <c r="E576" s="2">
        <v>572</v>
      </c>
      <c r="H576" s="2" t="s">
        <v>869</v>
      </c>
      <c r="I576" s="2" t="s">
        <v>869</v>
      </c>
      <c r="L576" s="2">
        <v>572</v>
      </c>
      <c r="O576" s="2" t="s">
        <v>869</v>
      </c>
      <c r="P576" s="2" t="s">
        <v>869</v>
      </c>
    </row>
    <row r="577" spans="1:16" ht="12.75">
      <c r="A577" s="2" t="s">
        <v>1417</v>
      </c>
      <c r="B577" s="107">
        <v>44</v>
      </c>
      <c r="E577" s="2">
        <v>573</v>
      </c>
      <c r="H577" s="2" t="s">
        <v>869</v>
      </c>
      <c r="I577" s="2" t="s">
        <v>869</v>
      </c>
      <c r="L577" s="2">
        <v>573</v>
      </c>
      <c r="O577" s="2" t="s">
        <v>869</v>
      </c>
      <c r="P577" s="2" t="s">
        <v>869</v>
      </c>
    </row>
    <row r="578" spans="1:16" ht="12.75">
      <c r="A578" s="2" t="s">
        <v>1418</v>
      </c>
      <c r="B578" s="107">
        <v>43</v>
      </c>
      <c r="E578" s="2">
        <v>574</v>
      </c>
      <c r="H578" s="2" t="s">
        <v>869</v>
      </c>
      <c r="I578" s="2" t="s">
        <v>869</v>
      </c>
      <c r="L578" s="2">
        <v>574</v>
      </c>
      <c r="O578" s="2" t="s">
        <v>869</v>
      </c>
      <c r="P578" s="2" t="s">
        <v>869</v>
      </c>
    </row>
    <row r="579" spans="1:16" ht="12.75">
      <c r="A579" s="2" t="s">
        <v>1419</v>
      </c>
      <c r="B579" s="107">
        <v>42</v>
      </c>
      <c r="E579" s="2">
        <v>575</v>
      </c>
      <c r="H579" s="2" t="s">
        <v>869</v>
      </c>
      <c r="I579" s="2" t="s">
        <v>869</v>
      </c>
      <c r="L579" s="2">
        <v>575</v>
      </c>
      <c r="O579" s="2" t="s">
        <v>869</v>
      </c>
      <c r="P579" s="2" t="s">
        <v>869</v>
      </c>
    </row>
    <row r="580" spans="1:16" ht="12.75">
      <c r="A580" s="2" t="s">
        <v>1420</v>
      </c>
      <c r="B580" s="107">
        <v>41</v>
      </c>
      <c r="E580" s="2">
        <v>576</v>
      </c>
      <c r="H580" s="2" t="s">
        <v>869</v>
      </c>
      <c r="I580" s="2" t="s">
        <v>869</v>
      </c>
      <c r="L580" s="2">
        <v>576</v>
      </c>
      <c r="O580" s="2" t="s">
        <v>869</v>
      </c>
      <c r="P580" s="2" t="s">
        <v>869</v>
      </c>
    </row>
    <row r="581" spans="1:16" ht="12.75">
      <c r="A581" s="2" t="s">
        <v>1421</v>
      </c>
      <c r="B581" s="107">
        <v>40</v>
      </c>
      <c r="E581" s="2">
        <v>577</v>
      </c>
      <c r="H581" s="2" t="s">
        <v>869</v>
      </c>
      <c r="I581" s="2" t="s">
        <v>869</v>
      </c>
      <c r="L581" s="2">
        <v>577</v>
      </c>
      <c r="O581" s="2" t="s">
        <v>869</v>
      </c>
      <c r="P581" s="2" t="s">
        <v>869</v>
      </c>
    </row>
    <row r="582" spans="1:16" ht="12.75">
      <c r="A582" s="2" t="s">
        <v>1422</v>
      </c>
      <c r="B582" s="107">
        <v>39</v>
      </c>
      <c r="E582" s="2">
        <v>578</v>
      </c>
      <c r="H582" s="2" t="s">
        <v>869</v>
      </c>
      <c r="I582" s="2" t="s">
        <v>869</v>
      </c>
      <c r="L582" s="2">
        <v>578</v>
      </c>
      <c r="O582" s="2" t="s">
        <v>869</v>
      </c>
      <c r="P582" s="2" t="s">
        <v>869</v>
      </c>
    </row>
    <row r="583" spans="1:16" ht="12.75">
      <c r="A583" s="2" t="s">
        <v>1423</v>
      </c>
      <c r="B583" s="107">
        <v>38</v>
      </c>
      <c r="E583" s="2">
        <v>579</v>
      </c>
      <c r="H583" s="2" t="s">
        <v>869</v>
      </c>
      <c r="I583" s="2" t="s">
        <v>869</v>
      </c>
      <c r="L583" s="2">
        <v>579</v>
      </c>
      <c r="O583" s="2" t="s">
        <v>869</v>
      </c>
      <c r="P583" s="2" t="s">
        <v>869</v>
      </c>
    </row>
    <row r="584" spans="1:16" ht="12.75">
      <c r="A584" s="2" t="s">
        <v>1424</v>
      </c>
      <c r="B584" s="107">
        <v>37</v>
      </c>
      <c r="E584" s="2">
        <v>580</v>
      </c>
      <c r="H584" s="2" t="s">
        <v>869</v>
      </c>
      <c r="I584" s="2" t="s">
        <v>869</v>
      </c>
      <c r="L584" s="2">
        <v>580</v>
      </c>
      <c r="O584" s="2" t="s">
        <v>869</v>
      </c>
      <c r="P584" s="2" t="s">
        <v>869</v>
      </c>
    </row>
    <row r="585" spans="1:16" ht="12.75">
      <c r="A585" s="2" t="s">
        <v>1425</v>
      </c>
      <c r="B585" s="107">
        <v>36</v>
      </c>
      <c r="E585" s="2">
        <v>581</v>
      </c>
      <c r="H585" s="2" t="s">
        <v>869</v>
      </c>
      <c r="I585" s="2" t="s">
        <v>869</v>
      </c>
      <c r="L585" s="2">
        <v>581</v>
      </c>
      <c r="O585" s="2" t="s">
        <v>869</v>
      </c>
      <c r="P585" s="2" t="s">
        <v>869</v>
      </c>
    </row>
    <row r="586" spans="1:16" ht="12.75">
      <c r="A586" s="2" t="s">
        <v>1426</v>
      </c>
      <c r="B586" s="107">
        <v>35</v>
      </c>
      <c r="E586" s="2">
        <v>582</v>
      </c>
      <c r="H586" s="2" t="s">
        <v>869</v>
      </c>
      <c r="I586" s="2" t="s">
        <v>869</v>
      </c>
      <c r="L586" s="2">
        <v>582</v>
      </c>
      <c r="O586" s="2" t="s">
        <v>869</v>
      </c>
      <c r="P586" s="2" t="s">
        <v>869</v>
      </c>
    </row>
    <row r="587" spans="1:16" ht="12.75">
      <c r="A587" s="2" t="s">
        <v>1427</v>
      </c>
      <c r="B587" s="107">
        <v>34</v>
      </c>
      <c r="E587" s="2">
        <v>583</v>
      </c>
      <c r="H587" s="2" t="s">
        <v>869</v>
      </c>
      <c r="I587" s="2" t="s">
        <v>869</v>
      </c>
      <c r="L587" s="2">
        <v>583</v>
      </c>
      <c r="O587" s="2" t="s">
        <v>869</v>
      </c>
      <c r="P587" s="2" t="s">
        <v>869</v>
      </c>
    </row>
    <row r="588" spans="1:16" ht="12.75">
      <c r="A588" s="2" t="s">
        <v>1428</v>
      </c>
      <c r="B588" s="107">
        <v>33</v>
      </c>
      <c r="E588" s="2">
        <v>584</v>
      </c>
      <c r="H588" s="2" t="s">
        <v>869</v>
      </c>
      <c r="I588" s="2" t="s">
        <v>869</v>
      </c>
      <c r="L588" s="2">
        <v>584</v>
      </c>
      <c r="O588" s="2" t="s">
        <v>869</v>
      </c>
      <c r="P588" s="2" t="s">
        <v>869</v>
      </c>
    </row>
    <row r="589" spans="1:16" ht="12.75">
      <c r="A589" s="2" t="s">
        <v>1429</v>
      </c>
      <c r="B589" s="107">
        <v>32</v>
      </c>
      <c r="E589" s="2">
        <v>585</v>
      </c>
      <c r="H589" s="2" t="s">
        <v>869</v>
      </c>
      <c r="I589" s="2" t="s">
        <v>869</v>
      </c>
      <c r="L589" s="2">
        <v>585</v>
      </c>
      <c r="O589" s="2" t="s">
        <v>869</v>
      </c>
      <c r="P589" s="2" t="s">
        <v>869</v>
      </c>
    </row>
    <row r="590" spans="1:16" ht="12.75">
      <c r="A590" s="2" t="s">
        <v>1430</v>
      </c>
      <c r="B590" s="107">
        <v>31</v>
      </c>
      <c r="E590" s="2">
        <v>586</v>
      </c>
      <c r="H590" s="2" t="s">
        <v>869</v>
      </c>
      <c r="I590" s="2" t="s">
        <v>869</v>
      </c>
      <c r="L590" s="2">
        <v>586</v>
      </c>
      <c r="O590" s="2" t="s">
        <v>869</v>
      </c>
      <c r="P590" s="2" t="s">
        <v>869</v>
      </c>
    </row>
    <row r="591" spans="1:16" ht="12.75">
      <c r="A591" s="2" t="s">
        <v>1431</v>
      </c>
      <c r="B591" s="107">
        <v>30</v>
      </c>
      <c r="E591" s="2">
        <v>587</v>
      </c>
      <c r="H591" s="2" t="s">
        <v>869</v>
      </c>
      <c r="I591" s="2" t="s">
        <v>869</v>
      </c>
      <c r="L591" s="2">
        <v>587</v>
      </c>
      <c r="O591" s="2" t="s">
        <v>869</v>
      </c>
      <c r="P591" s="2" t="s">
        <v>869</v>
      </c>
    </row>
    <row r="592" spans="1:16" ht="12.75">
      <c r="A592" s="2" t="s">
        <v>1432</v>
      </c>
      <c r="B592" s="107">
        <v>30</v>
      </c>
      <c r="E592" s="2">
        <v>588</v>
      </c>
      <c r="H592" s="2" t="s">
        <v>869</v>
      </c>
      <c r="I592" s="2" t="s">
        <v>869</v>
      </c>
      <c r="L592" s="2">
        <v>588</v>
      </c>
      <c r="O592" s="2" t="s">
        <v>869</v>
      </c>
      <c r="P592" s="2" t="s">
        <v>869</v>
      </c>
    </row>
    <row r="593" spans="1:16" ht="12.75">
      <c r="A593" s="2" t="s">
        <v>1433</v>
      </c>
      <c r="B593" s="107">
        <v>29</v>
      </c>
      <c r="E593" s="2">
        <v>589</v>
      </c>
      <c r="H593" s="2" t="s">
        <v>869</v>
      </c>
      <c r="I593" s="2" t="s">
        <v>869</v>
      </c>
      <c r="L593" s="2">
        <v>589</v>
      </c>
      <c r="O593" s="2" t="s">
        <v>869</v>
      </c>
      <c r="P593" s="2" t="s">
        <v>869</v>
      </c>
    </row>
    <row r="594" spans="1:16" ht="12.75">
      <c r="A594" s="2" t="s">
        <v>1434</v>
      </c>
      <c r="B594" s="107">
        <v>29</v>
      </c>
      <c r="E594" s="2">
        <v>590</v>
      </c>
      <c r="H594" s="2" t="s">
        <v>869</v>
      </c>
      <c r="I594" s="2" t="s">
        <v>869</v>
      </c>
      <c r="L594" s="2">
        <v>590</v>
      </c>
      <c r="O594" s="2" t="s">
        <v>869</v>
      </c>
      <c r="P594" s="2" t="s">
        <v>869</v>
      </c>
    </row>
    <row r="595" spans="1:16" ht="12.75">
      <c r="A595" s="2" t="s">
        <v>1435</v>
      </c>
      <c r="B595" s="107">
        <v>28</v>
      </c>
      <c r="E595" s="2">
        <v>591</v>
      </c>
      <c r="H595" s="2" t="s">
        <v>869</v>
      </c>
      <c r="I595" s="2" t="s">
        <v>869</v>
      </c>
      <c r="L595" s="2">
        <v>591</v>
      </c>
      <c r="O595" s="2" t="s">
        <v>869</v>
      </c>
      <c r="P595" s="2" t="s">
        <v>869</v>
      </c>
    </row>
    <row r="596" spans="1:16" ht="12.75">
      <c r="A596" s="2" t="s">
        <v>1436</v>
      </c>
      <c r="B596" s="107">
        <v>28</v>
      </c>
      <c r="E596" s="2">
        <v>592</v>
      </c>
      <c r="H596" s="2" t="s">
        <v>869</v>
      </c>
      <c r="I596" s="2" t="s">
        <v>869</v>
      </c>
      <c r="L596" s="2">
        <v>592</v>
      </c>
      <c r="O596" s="2" t="s">
        <v>869</v>
      </c>
      <c r="P596" s="2" t="s">
        <v>869</v>
      </c>
    </row>
    <row r="597" spans="1:16" ht="12.75">
      <c r="A597" s="2" t="s">
        <v>1437</v>
      </c>
      <c r="B597" s="107">
        <v>27</v>
      </c>
      <c r="E597" s="2">
        <v>593</v>
      </c>
      <c r="H597" s="2" t="s">
        <v>869</v>
      </c>
      <c r="I597" s="2" t="s">
        <v>869</v>
      </c>
      <c r="L597" s="2">
        <v>593</v>
      </c>
      <c r="O597" s="2" t="s">
        <v>869</v>
      </c>
      <c r="P597" s="2" t="s">
        <v>869</v>
      </c>
    </row>
    <row r="598" spans="1:16" ht="12.75">
      <c r="A598" s="2" t="s">
        <v>1438</v>
      </c>
      <c r="B598" s="107">
        <v>27</v>
      </c>
      <c r="E598" s="2">
        <v>594</v>
      </c>
      <c r="H598" s="2" t="s">
        <v>869</v>
      </c>
      <c r="I598" s="2" t="s">
        <v>869</v>
      </c>
      <c r="L598" s="2">
        <v>594</v>
      </c>
      <c r="O598" s="2" t="s">
        <v>869</v>
      </c>
      <c r="P598" s="2" t="s">
        <v>869</v>
      </c>
    </row>
    <row r="599" spans="1:16" ht="12.75">
      <c r="A599" s="2" t="s">
        <v>1439</v>
      </c>
      <c r="B599" s="107">
        <v>26</v>
      </c>
      <c r="E599" s="2">
        <v>595</v>
      </c>
      <c r="H599" s="2" t="s">
        <v>869</v>
      </c>
      <c r="I599" s="2" t="s">
        <v>869</v>
      </c>
      <c r="L599" s="2">
        <v>595</v>
      </c>
      <c r="O599" s="2" t="s">
        <v>869</v>
      </c>
      <c r="P599" s="2" t="s">
        <v>869</v>
      </c>
    </row>
    <row r="600" spans="1:16" ht="12.75">
      <c r="A600" s="2" t="s">
        <v>1440</v>
      </c>
      <c r="B600" s="107">
        <v>26</v>
      </c>
      <c r="E600" s="2">
        <v>596</v>
      </c>
      <c r="H600" s="2" t="s">
        <v>869</v>
      </c>
      <c r="I600" s="2" t="s">
        <v>869</v>
      </c>
      <c r="L600" s="2">
        <v>596</v>
      </c>
      <c r="O600" s="2" t="s">
        <v>869</v>
      </c>
      <c r="P600" s="2" t="s">
        <v>869</v>
      </c>
    </row>
    <row r="601" spans="1:16" ht="12.75">
      <c r="A601" s="2" t="s">
        <v>1441</v>
      </c>
      <c r="B601" s="107">
        <v>25</v>
      </c>
      <c r="E601" s="2">
        <v>597</v>
      </c>
      <c r="H601" s="2" t="s">
        <v>869</v>
      </c>
      <c r="I601" s="2" t="s">
        <v>869</v>
      </c>
      <c r="L601" s="2">
        <v>597</v>
      </c>
      <c r="O601" s="2" t="s">
        <v>869</v>
      </c>
      <c r="P601" s="2" t="s">
        <v>869</v>
      </c>
    </row>
    <row r="602" spans="1:16" ht="12.75">
      <c r="A602" s="2" t="s">
        <v>1442</v>
      </c>
      <c r="B602" s="107">
        <v>25</v>
      </c>
      <c r="E602" s="2">
        <v>598</v>
      </c>
      <c r="H602" s="2" t="s">
        <v>869</v>
      </c>
      <c r="I602" s="2" t="s">
        <v>869</v>
      </c>
      <c r="L602" s="2">
        <v>598</v>
      </c>
      <c r="O602" s="2" t="s">
        <v>869</v>
      </c>
      <c r="P602" s="2" t="s">
        <v>869</v>
      </c>
    </row>
    <row r="603" spans="1:16" ht="12.75">
      <c r="A603" s="2" t="s">
        <v>1443</v>
      </c>
      <c r="B603" s="107">
        <v>25</v>
      </c>
      <c r="E603" s="2">
        <v>599</v>
      </c>
      <c r="H603" s="2" t="s">
        <v>869</v>
      </c>
      <c r="I603" s="2" t="s">
        <v>869</v>
      </c>
      <c r="L603" s="2">
        <v>599</v>
      </c>
      <c r="O603" s="2" t="s">
        <v>869</v>
      </c>
      <c r="P603" s="2" t="s">
        <v>869</v>
      </c>
    </row>
    <row r="604" spans="1:16" ht="12.75">
      <c r="A604" s="2" t="s">
        <v>1444</v>
      </c>
      <c r="B604" s="107">
        <v>25</v>
      </c>
      <c r="E604" s="2">
        <v>600</v>
      </c>
      <c r="H604" s="2" t="s">
        <v>869</v>
      </c>
      <c r="I604" s="2" t="s">
        <v>869</v>
      </c>
      <c r="L604" s="2">
        <v>600</v>
      </c>
      <c r="O604" s="2" t="s">
        <v>869</v>
      </c>
      <c r="P604" s="2" t="s">
        <v>869</v>
      </c>
    </row>
    <row r="605" spans="1:16" ht="12.75">
      <c r="A605" s="2" t="s">
        <v>1445</v>
      </c>
      <c r="B605" s="107">
        <v>24</v>
      </c>
      <c r="E605" s="2">
        <v>601</v>
      </c>
      <c r="H605" s="2" t="s">
        <v>869</v>
      </c>
      <c r="I605" s="2" t="s">
        <v>869</v>
      </c>
      <c r="L605" s="2">
        <v>601</v>
      </c>
      <c r="O605" s="2" t="s">
        <v>869</v>
      </c>
      <c r="P605" s="2" t="s">
        <v>869</v>
      </c>
    </row>
    <row r="606" spans="1:16" ht="12.75">
      <c r="A606" s="2" t="s">
        <v>1446</v>
      </c>
      <c r="B606" s="107">
        <v>24</v>
      </c>
      <c r="E606" s="2">
        <v>602</v>
      </c>
      <c r="H606" s="2" t="s">
        <v>869</v>
      </c>
      <c r="I606" s="2" t="s">
        <v>869</v>
      </c>
      <c r="L606" s="2">
        <v>602</v>
      </c>
      <c r="O606" s="2" t="s">
        <v>869</v>
      </c>
      <c r="P606" s="2" t="s">
        <v>869</v>
      </c>
    </row>
    <row r="607" spans="1:16" ht="12.75">
      <c r="A607" s="2" t="s">
        <v>1447</v>
      </c>
      <c r="B607" s="107">
        <v>24</v>
      </c>
      <c r="E607" s="2">
        <v>603</v>
      </c>
      <c r="H607" s="2" t="s">
        <v>869</v>
      </c>
      <c r="I607" s="2" t="s">
        <v>869</v>
      </c>
      <c r="L607" s="2">
        <v>603</v>
      </c>
      <c r="O607" s="2" t="s">
        <v>869</v>
      </c>
      <c r="P607" s="2" t="s">
        <v>869</v>
      </c>
    </row>
    <row r="608" spans="1:16" ht="12.75">
      <c r="A608" s="2" t="s">
        <v>1448</v>
      </c>
      <c r="B608" s="107">
        <v>23</v>
      </c>
      <c r="E608" s="2">
        <v>604</v>
      </c>
      <c r="H608" s="2" t="s">
        <v>869</v>
      </c>
      <c r="I608" s="2" t="s">
        <v>869</v>
      </c>
      <c r="L608" s="2">
        <v>604</v>
      </c>
      <c r="O608" s="2" t="s">
        <v>869</v>
      </c>
      <c r="P608" s="2" t="s">
        <v>869</v>
      </c>
    </row>
    <row r="609" spans="1:16" ht="12.75">
      <c r="A609" s="2" t="s">
        <v>1449</v>
      </c>
      <c r="B609" s="107">
        <v>23</v>
      </c>
      <c r="E609" s="2">
        <v>605</v>
      </c>
      <c r="H609" s="2" t="s">
        <v>869</v>
      </c>
      <c r="I609" s="2" t="s">
        <v>869</v>
      </c>
      <c r="L609" s="2">
        <v>605</v>
      </c>
      <c r="O609" s="2" t="s">
        <v>869</v>
      </c>
      <c r="P609" s="2" t="s">
        <v>869</v>
      </c>
    </row>
    <row r="610" spans="1:16" ht="12.75">
      <c r="A610" s="2" t="s">
        <v>1450</v>
      </c>
      <c r="B610" s="107">
        <v>23</v>
      </c>
      <c r="E610" s="2">
        <v>606</v>
      </c>
      <c r="H610" s="2" t="s">
        <v>869</v>
      </c>
      <c r="I610" s="2" t="s">
        <v>869</v>
      </c>
      <c r="L610" s="2">
        <v>606</v>
      </c>
      <c r="O610" s="2" t="s">
        <v>869</v>
      </c>
      <c r="P610" s="2" t="s">
        <v>869</v>
      </c>
    </row>
    <row r="611" spans="1:16" ht="12.75">
      <c r="A611" s="2" t="s">
        <v>1451</v>
      </c>
      <c r="B611" s="107">
        <v>22</v>
      </c>
      <c r="E611" s="2">
        <v>607</v>
      </c>
      <c r="H611" s="2" t="s">
        <v>869</v>
      </c>
      <c r="I611" s="2" t="s">
        <v>869</v>
      </c>
      <c r="L611" s="2">
        <v>607</v>
      </c>
      <c r="O611" s="2" t="s">
        <v>869</v>
      </c>
      <c r="P611" s="2" t="s">
        <v>869</v>
      </c>
    </row>
    <row r="612" spans="1:16" ht="12.75">
      <c r="A612" s="2" t="s">
        <v>1452</v>
      </c>
      <c r="B612" s="107">
        <v>22</v>
      </c>
      <c r="E612" s="2">
        <v>608</v>
      </c>
      <c r="H612" s="2" t="s">
        <v>869</v>
      </c>
      <c r="I612" s="2" t="s">
        <v>869</v>
      </c>
      <c r="L612" s="2">
        <v>608</v>
      </c>
      <c r="O612" s="2" t="s">
        <v>869</v>
      </c>
      <c r="P612" s="2" t="s">
        <v>869</v>
      </c>
    </row>
    <row r="613" spans="1:16" ht="12.75">
      <c r="A613" s="2" t="s">
        <v>1453</v>
      </c>
      <c r="B613" s="107">
        <v>22</v>
      </c>
      <c r="E613" s="2">
        <v>609</v>
      </c>
      <c r="H613" s="2" t="s">
        <v>869</v>
      </c>
      <c r="I613" s="2" t="s">
        <v>869</v>
      </c>
      <c r="L613" s="2">
        <v>609</v>
      </c>
      <c r="O613" s="2" t="s">
        <v>869</v>
      </c>
      <c r="P613" s="2" t="s">
        <v>869</v>
      </c>
    </row>
    <row r="614" spans="1:16" ht="12.75">
      <c r="A614" s="2" t="s">
        <v>1454</v>
      </c>
      <c r="B614" s="107">
        <v>21</v>
      </c>
      <c r="E614" s="2">
        <v>610</v>
      </c>
      <c r="H614" s="2" t="s">
        <v>869</v>
      </c>
      <c r="I614" s="2" t="s">
        <v>869</v>
      </c>
      <c r="L614" s="2">
        <v>610</v>
      </c>
      <c r="O614" s="2" t="s">
        <v>869</v>
      </c>
      <c r="P614" s="2" t="s">
        <v>869</v>
      </c>
    </row>
    <row r="615" spans="1:16" ht="12.75">
      <c r="A615" s="2" t="s">
        <v>1455</v>
      </c>
      <c r="B615" s="107">
        <v>21</v>
      </c>
      <c r="E615" s="2">
        <v>611</v>
      </c>
      <c r="H615" s="2" t="s">
        <v>869</v>
      </c>
      <c r="I615" s="2" t="s">
        <v>869</v>
      </c>
      <c r="L615" s="2">
        <v>611</v>
      </c>
      <c r="O615" s="2" t="s">
        <v>869</v>
      </c>
      <c r="P615" s="2" t="s">
        <v>869</v>
      </c>
    </row>
    <row r="616" spans="1:16" ht="12.75">
      <c r="A616" s="2" t="s">
        <v>1456</v>
      </c>
      <c r="B616" s="107">
        <v>21</v>
      </c>
      <c r="E616" s="2">
        <v>612</v>
      </c>
      <c r="H616" s="2" t="s">
        <v>869</v>
      </c>
      <c r="I616" s="2" t="s">
        <v>869</v>
      </c>
      <c r="L616" s="2">
        <v>612</v>
      </c>
      <c r="O616" s="2" t="s">
        <v>869</v>
      </c>
      <c r="P616" s="2" t="s">
        <v>869</v>
      </c>
    </row>
    <row r="617" spans="1:16" ht="12.75">
      <c r="A617" s="2" t="s">
        <v>1457</v>
      </c>
      <c r="B617" s="107">
        <v>20</v>
      </c>
      <c r="E617" s="2">
        <v>613</v>
      </c>
      <c r="H617" s="2" t="s">
        <v>869</v>
      </c>
      <c r="I617" s="2" t="s">
        <v>869</v>
      </c>
      <c r="L617" s="2">
        <v>613</v>
      </c>
      <c r="O617" s="2" t="s">
        <v>869</v>
      </c>
      <c r="P617" s="2" t="s">
        <v>869</v>
      </c>
    </row>
    <row r="618" spans="1:16" ht="12.75">
      <c r="A618" s="2" t="s">
        <v>1458</v>
      </c>
      <c r="B618" s="107">
        <v>20</v>
      </c>
      <c r="E618" s="2">
        <v>614</v>
      </c>
      <c r="H618" s="2" t="s">
        <v>869</v>
      </c>
      <c r="I618" s="2" t="s">
        <v>869</v>
      </c>
      <c r="L618" s="2">
        <v>614</v>
      </c>
      <c r="O618" s="2" t="s">
        <v>869</v>
      </c>
      <c r="P618" s="2" t="s">
        <v>869</v>
      </c>
    </row>
    <row r="619" spans="1:16" ht="12.75">
      <c r="A619" s="2" t="s">
        <v>1459</v>
      </c>
      <c r="B619" s="107">
        <v>20</v>
      </c>
      <c r="E619" s="2">
        <v>615</v>
      </c>
      <c r="H619" s="2" t="s">
        <v>869</v>
      </c>
      <c r="I619" s="2" t="s">
        <v>869</v>
      </c>
      <c r="L619" s="2">
        <v>615</v>
      </c>
      <c r="O619" s="2" t="s">
        <v>869</v>
      </c>
      <c r="P619" s="2" t="s">
        <v>869</v>
      </c>
    </row>
    <row r="620" spans="1:16" ht="12.75">
      <c r="A620" s="2" t="s">
        <v>1460</v>
      </c>
      <c r="B620" s="107">
        <v>20</v>
      </c>
      <c r="E620" s="2">
        <v>616</v>
      </c>
      <c r="H620" s="2" t="s">
        <v>869</v>
      </c>
      <c r="I620" s="2" t="s">
        <v>869</v>
      </c>
      <c r="L620" s="2">
        <v>616</v>
      </c>
      <c r="O620" s="2" t="s">
        <v>869</v>
      </c>
      <c r="P620" s="2" t="s">
        <v>869</v>
      </c>
    </row>
    <row r="621" spans="1:16" ht="12.75">
      <c r="A621" s="2" t="s">
        <v>1461</v>
      </c>
      <c r="B621" s="107">
        <v>19</v>
      </c>
      <c r="E621" s="2">
        <v>617</v>
      </c>
      <c r="H621" s="2" t="s">
        <v>869</v>
      </c>
      <c r="I621" s="2" t="s">
        <v>869</v>
      </c>
      <c r="L621" s="2">
        <v>617</v>
      </c>
      <c r="O621" s="2" t="s">
        <v>869</v>
      </c>
      <c r="P621" s="2" t="s">
        <v>869</v>
      </c>
    </row>
    <row r="622" spans="1:16" ht="12.75">
      <c r="A622" s="2" t="s">
        <v>1462</v>
      </c>
      <c r="B622" s="107">
        <v>19</v>
      </c>
      <c r="E622" s="2">
        <v>618</v>
      </c>
      <c r="H622" s="2" t="s">
        <v>869</v>
      </c>
      <c r="I622" s="2" t="s">
        <v>869</v>
      </c>
      <c r="L622" s="2">
        <v>618</v>
      </c>
      <c r="O622" s="2" t="s">
        <v>869</v>
      </c>
      <c r="P622" s="2" t="s">
        <v>869</v>
      </c>
    </row>
    <row r="623" spans="1:16" ht="12.75">
      <c r="A623" s="2" t="s">
        <v>1463</v>
      </c>
      <c r="B623" s="107">
        <v>19</v>
      </c>
      <c r="E623" s="2">
        <v>619</v>
      </c>
      <c r="H623" s="2" t="s">
        <v>869</v>
      </c>
      <c r="I623" s="2" t="s">
        <v>869</v>
      </c>
      <c r="L623" s="2">
        <v>619</v>
      </c>
      <c r="O623" s="2" t="s">
        <v>869</v>
      </c>
      <c r="P623" s="2" t="s">
        <v>869</v>
      </c>
    </row>
    <row r="624" spans="1:16" ht="12.75">
      <c r="A624" s="2" t="s">
        <v>1464</v>
      </c>
      <c r="B624" s="107">
        <v>19</v>
      </c>
      <c r="E624" s="2">
        <v>620</v>
      </c>
      <c r="H624" s="2" t="s">
        <v>869</v>
      </c>
      <c r="I624" s="2" t="s">
        <v>869</v>
      </c>
      <c r="L624" s="2">
        <v>620</v>
      </c>
      <c r="O624" s="2" t="s">
        <v>869</v>
      </c>
      <c r="P624" s="2" t="s">
        <v>869</v>
      </c>
    </row>
    <row r="625" spans="1:16" ht="12.75">
      <c r="A625" s="2" t="s">
        <v>1465</v>
      </c>
      <c r="B625" s="107">
        <v>18</v>
      </c>
      <c r="E625" s="2">
        <v>621</v>
      </c>
      <c r="H625" s="2" t="s">
        <v>869</v>
      </c>
      <c r="I625" s="2" t="s">
        <v>869</v>
      </c>
      <c r="L625" s="2">
        <v>621</v>
      </c>
      <c r="O625" s="2" t="s">
        <v>869</v>
      </c>
      <c r="P625" s="2" t="s">
        <v>869</v>
      </c>
    </row>
    <row r="626" spans="1:16" ht="12.75">
      <c r="A626" s="2" t="s">
        <v>1466</v>
      </c>
      <c r="B626" s="107">
        <v>18</v>
      </c>
      <c r="E626" s="2">
        <v>622</v>
      </c>
      <c r="H626" s="2" t="s">
        <v>869</v>
      </c>
      <c r="I626" s="2" t="s">
        <v>869</v>
      </c>
      <c r="L626" s="2">
        <v>622</v>
      </c>
      <c r="O626" s="2" t="s">
        <v>869</v>
      </c>
      <c r="P626" s="2" t="s">
        <v>869</v>
      </c>
    </row>
    <row r="627" spans="1:16" ht="12.75">
      <c r="A627" s="2" t="s">
        <v>1467</v>
      </c>
      <c r="B627" s="107">
        <v>18</v>
      </c>
      <c r="E627" s="2">
        <v>623</v>
      </c>
      <c r="H627" s="2" t="s">
        <v>869</v>
      </c>
      <c r="I627" s="2" t="s">
        <v>869</v>
      </c>
      <c r="L627" s="2">
        <v>623</v>
      </c>
      <c r="O627" s="2" t="s">
        <v>869</v>
      </c>
      <c r="P627" s="2" t="s">
        <v>869</v>
      </c>
    </row>
    <row r="628" spans="1:16" ht="12.75">
      <c r="A628" s="2" t="s">
        <v>1468</v>
      </c>
      <c r="B628" s="107">
        <v>18</v>
      </c>
      <c r="E628" s="2">
        <v>624</v>
      </c>
      <c r="H628" s="2" t="s">
        <v>869</v>
      </c>
      <c r="I628" s="2" t="s">
        <v>869</v>
      </c>
      <c r="L628" s="2">
        <v>624</v>
      </c>
      <c r="O628" s="2" t="s">
        <v>869</v>
      </c>
      <c r="P628" s="2" t="s">
        <v>869</v>
      </c>
    </row>
    <row r="629" spans="1:16" ht="12.75">
      <c r="A629" s="2" t="s">
        <v>1469</v>
      </c>
      <c r="B629" s="107">
        <v>18</v>
      </c>
      <c r="E629" s="2">
        <v>625</v>
      </c>
      <c r="H629" s="2" t="s">
        <v>869</v>
      </c>
      <c r="I629" s="2" t="s">
        <v>869</v>
      </c>
      <c r="L629" s="2">
        <v>625</v>
      </c>
      <c r="O629" s="2" t="s">
        <v>869</v>
      </c>
      <c r="P629" s="2" t="s">
        <v>869</v>
      </c>
    </row>
    <row r="630" spans="1:16" ht="12.75">
      <c r="A630" s="2" t="s">
        <v>1470</v>
      </c>
      <c r="B630" s="107">
        <v>17</v>
      </c>
      <c r="E630" s="2">
        <v>626</v>
      </c>
      <c r="H630" s="2" t="s">
        <v>869</v>
      </c>
      <c r="I630" s="2" t="s">
        <v>869</v>
      </c>
      <c r="L630" s="2">
        <v>626</v>
      </c>
      <c r="O630" s="2" t="s">
        <v>869</v>
      </c>
      <c r="P630" s="2" t="s">
        <v>869</v>
      </c>
    </row>
    <row r="631" spans="1:16" ht="12.75">
      <c r="A631" s="2" t="s">
        <v>1471</v>
      </c>
      <c r="B631" s="107">
        <v>17</v>
      </c>
      <c r="E631" s="2">
        <v>627</v>
      </c>
      <c r="H631" s="2" t="s">
        <v>869</v>
      </c>
      <c r="I631" s="2" t="s">
        <v>869</v>
      </c>
      <c r="L631" s="2">
        <v>627</v>
      </c>
      <c r="O631" s="2" t="s">
        <v>869</v>
      </c>
      <c r="P631" s="2" t="s">
        <v>869</v>
      </c>
    </row>
    <row r="632" spans="1:16" ht="12.75">
      <c r="A632" s="2" t="s">
        <v>1472</v>
      </c>
      <c r="B632" s="107">
        <v>17</v>
      </c>
      <c r="E632" s="2">
        <v>628</v>
      </c>
      <c r="H632" s="2" t="s">
        <v>869</v>
      </c>
      <c r="I632" s="2" t="s">
        <v>869</v>
      </c>
      <c r="L632" s="2">
        <v>628</v>
      </c>
      <c r="O632" s="2" t="s">
        <v>869</v>
      </c>
      <c r="P632" s="2" t="s">
        <v>869</v>
      </c>
    </row>
    <row r="633" spans="1:16" ht="12.75">
      <c r="A633" s="2" t="s">
        <v>1473</v>
      </c>
      <c r="B633" s="107">
        <v>17</v>
      </c>
      <c r="E633" s="2">
        <v>629</v>
      </c>
      <c r="H633" s="2" t="s">
        <v>869</v>
      </c>
      <c r="I633" s="2" t="s">
        <v>869</v>
      </c>
      <c r="L633" s="2">
        <v>629</v>
      </c>
      <c r="O633" s="2" t="s">
        <v>869</v>
      </c>
      <c r="P633" s="2" t="s">
        <v>869</v>
      </c>
    </row>
    <row r="634" spans="1:16" ht="12.75">
      <c r="A634" s="2" t="s">
        <v>1474</v>
      </c>
      <c r="B634" s="107">
        <v>17</v>
      </c>
      <c r="E634" s="2">
        <v>630</v>
      </c>
      <c r="H634" s="2" t="s">
        <v>869</v>
      </c>
      <c r="I634" s="2" t="s">
        <v>869</v>
      </c>
      <c r="L634" s="2">
        <v>630</v>
      </c>
      <c r="O634" s="2" t="s">
        <v>869</v>
      </c>
      <c r="P634" s="2" t="s">
        <v>869</v>
      </c>
    </row>
    <row r="635" spans="1:16" ht="12.75">
      <c r="A635" s="2" t="s">
        <v>1475</v>
      </c>
      <c r="B635" s="107">
        <v>16</v>
      </c>
      <c r="E635" s="2">
        <v>631</v>
      </c>
      <c r="H635" s="2" t="s">
        <v>869</v>
      </c>
      <c r="I635" s="2" t="s">
        <v>869</v>
      </c>
      <c r="L635" s="2">
        <v>631</v>
      </c>
      <c r="O635" s="2" t="s">
        <v>869</v>
      </c>
      <c r="P635" s="2" t="s">
        <v>869</v>
      </c>
    </row>
    <row r="636" spans="1:16" ht="12.75">
      <c r="A636" s="2" t="s">
        <v>1476</v>
      </c>
      <c r="B636" s="107">
        <v>16</v>
      </c>
      <c r="E636" s="2">
        <v>632</v>
      </c>
      <c r="H636" s="2" t="s">
        <v>869</v>
      </c>
      <c r="I636" s="2" t="s">
        <v>869</v>
      </c>
      <c r="L636" s="2">
        <v>632</v>
      </c>
      <c r="O636" s="2" t="s">
        <v>869</v>
      </c>
      <c r="P636" s="2" t="s">
        <v>869</v>
      </c>
    </row>
    <row r="637" spans="1:16" ht="12.75">
      <c r="A637" s="2" t="s">
        <v>1477</v>
      </c>
      <c r="B637" s="107">
        <v>16</v>
      </c>
      <c r="E637" s="2">
        <v>633</v>
      </c>
      <c r="H637" s="2" t="s">
        <v>869</v>
      </c>
      <c r="I637" s="2" t="s">
        <v>869</v>
      </c>
      <c r="L637" s="2">
        <v>633</v>
      </c>
      <c r="O637" s="2" t="s">
        <v>869</v>
      </c>
      <c r="P637" s="2" t="s">
        <v>869</v>
      </c>
    </row>
    <row r="638" spans="1:16" ht="12.75">
      <c r="A638" s="2" t="s">
        <v>1478</v>
      </c>
      <c r="B638" s="107">
        <v>16</v>
      </c>
      <c r="E638" s="2">
        <v>634</v>
      </c>
      <c r="H638" s="2" t="s">
        <v>869</v>
      </c>
      <c r="I638" s="2" t="s">
        <v>869</v>
      </c>
      <c r="L638" s="2">
        <v>634</v>
      </c>
      <c r="O638" s="2" t="s">
        <v>869</v>
      </c>
      <c r="P638" s="2" t="s">
        <v>869</v>
      </c>
    </row>
    <row r="639" spans="1:16" ht="12.75">
      <c r="A639" s="2" t="s">
        <v>1479</v>
      </c>
      <c r="B639" s="107">
        <v>16</v>
      </c>
      <c r="E639" s="2">
        <v>635</v>
      </c>
      <c r="H639" s="2" t="s">
        <v>869</v>
      </c>
      <c r="I639" s="2" t="s">
        <v>869</v>
      </c>
      <c r="L639" s="2">
        <v>635</v>
      </c>
      <c r="O639" s="2" t="s">
        <v>869</v>
      </c>
      <c r="P639" s="2" t="s">
        <v>869</v>
      </c>
    </row>
    <row r="640" spans="1:16" ht="12.75">
      <c r="A640" s="2" t="s">
        <v>1480</v>
      </c>
      <c r="B640" s="107">
        <v>15</v>
      </c>
      <c r="E640" s="2">
        <v>636</v>
      </c>
      <c r="H640" s="2" t="s">
        <v>869</v>
      </c>
      <c r="I640" s="2" t="s">
        <v>869</v>
      </c>
      <c r="L640" s="2">
        <v>636</v>
      </c>
      <c r="O640" s="2" t="s">
        <v>869</v>
      </c>
      <c r="P640" s="2" t="s">
        <v>869</v>
      </c>
    </row>
    <row r="641" spans="1:16" ht="12.75">
      <c r="A641" s="2" t="s">
        <v>1481</v>
      </c>
      <c r="B641" s="107">
        <v>15</v>
      </c>
      <c r="E641" s="2">
        <v>637</v>
      </c>
      <c r="H641" s="2" t="s">
        <v>869</v>
      </c>
      <c r="I641" s="2" t="s">
        <v>869</v>
      </c>
      <c r="L641" s="2">
        <v>637</v>
      </c>
      <c r="O641" s="2" t="s">
        <v>869</v>
      </c>
      <c r="P641" s="2" t="s">
        <v>869</v>
      </c>
    </row>
    <row r="642" spans="1:16" ht="12.75">
      <c r="A642" s="2" t="s">
        <v>1482</v>
      </c>
      <c r="B642" s="107">
        <v>15</v>
      </c>
      <c r="E642" s="2">
        <v>638</v>
      </c>
      <c r="H642" s="2" t="s">
        <v>869</v>
      </c>
      <c r="I642" s="2" t="s">
        <v>869</v>
      </c>
      <c r="L642" s="2">
        <v>638</v>
      </c>
      <c r="O642" s="2" t="s">
        <v>869</v>
      </c>
      <c r="P642" s="2" t="s">
        <v>869</v>
      </c>
    </row>
    <row r="643" spans="1:16" ht="12.75">
      <c r="A643" s="2" t="s">
        <v>1483</v>
      </c>
      <c r="B643" s="107">
        <v>15</v>
      </c>
      <c r="E643" s="2">
        <v>639</v>
      </c>
      <c r="H643" s="2" t="s">
        <v>869</v>
      </c>
      <c r="I643" s="2" t="s">
        <v>869</v>
      </c>
      <c r="L643" s="2">
        <v>639</v>
      </c>
      <c r="O643" s="2" t="s">
        <v>869</v>
      </c>
      <c r="P643" s="2" t="s">
        <v>869</v>
      </c>
    </row>
    <row r="644" spans="1:16" ht="12.75">
      <c r="A644" s="2" t="s">
        <v>1484</v>
      </c>
      <c r="B644" s="107">
        <v>15</v>
      </c>
      <c r="E644" s="2">
        <v>640</v>
      </c>
      <c r="H644" s="2" t="s">
        <v>869</v>
      </c>
      <c r="I644" s="2" t="s">
        <v>869</v>
      </c>
      <c r="L644" s="2">
        <v>640</v>
      </c>
      <c r="O644" s="2" t="s">
        <v>869</v>
      </c>
      <c r="P644" s="2" t="s">
        <v>869</v>
      </c>
    </row>
    <row r="645" spans="1:16" ht="12.75">
      <c r="A645" s="2" t="s">
        <v>1485</v>
      </c>
      <c r="B645" s="107">
        <v>14</v>
      </c>
      <c r="E645" s="2">
        <v>641</v>
      </c>
      <c r="H645" s="2" t="s">
        <v>869</v>
      </c>
      <c r="I645" s="2" t="s">
        <v>869</v>
      </c>
      <c r="L645" s="2">
        <v>641</v>
      </c>
      <c r="O645" s="2" t="s">
        <v>869</v>
      </c>
      <c r="P645" s="2" t="s">
        <v>869</v>
      </c>
    </row>
    <row r="646" spans="1:16" ht="12.75">
      <c r="A646" s="2" t="s">
        <v>1486</v>
      </c>
      <c r="B646" s="107">
        <v>14</v>
      </c>
      <c r="E646" s="2">
        <v>642</v>
      </c>
      <c r="H646" s="2" t="s">
        <v>869</v>
      </c>
      <c r="I646" s="2" t="s">
        <v>869</v>
      </c>
      <c r="L646" s="2">
        <v>642</v>
      </c>
      <c r="O646" s="2" t="s">
        <v>869</v>
      </c>
      <c r="P646" s="2" t="s">
        <v>869</v>
      </c>
    </row>
    <row r="647" spans="1:16" ht="12.75">
      <c r="A647" s="2" t="s">
        <v>1487</v>
      </c>
      <c r="B647" s="107">
        <v>14</v>
      </c>
      <c r="E647" s="2">
        <v>643</v>
      </c>
      <c r="H647" s="2" t="s">
        <v>869</v>
      </c>
      <c r="I647" s="2" t="s">
        <v>869</v>
      </c>
      <c r="L647" s="2">
        <v>643</v>
      </c>
      <c r="O647" s="2" t="s">
        <v>869</v>
      </c>
      <c r="P647" s="2" t="s">
        <v>869</v>
      </c>
    </row>
    <row r="648" spans="1:16" ht="12.75">
      <c r="A648" s="2" t="s">
        <v>1488</v>
      </c>
      <c r="B648" s="107">
        <v>14</v>
      </c>
      <c r="E648" s="2">
        <v>644</v>
      </c>
      <c r="H648" s="2" t="s">
        <v>869</v>
      </c>
      <c r="I648" s="2" t="s">
        <v>869</v>
      </c>
      <c r="L648" s="2">
        <v>644</v>
      </c>
      <c r="O648" s="2" t="s">
        <v>869</v>
      </c>
      <c r="P648" s="2" t="s">
        <v>869</v>
      </c>
    </row>
    <row r="649" spans="1:16" ht="12.75">
      <c r="A649" s="2" t="s">
        <v>1489</v>
      </c>
      <c r="B649" s="107">
        <v>14</v>
      </c>
      <c r="E649" s="2">
        <v>645</v>
      </c>
      <c r="H649" s="2" t="s">
        <v>869</v>
      </c>
      <c r="I649" s="2" t="s">
        <v>869</v>
      </c>
      <c r="L649" s="2">
        <v>645</v>
      </c>
      <c r="O649" s="2" t="s">
        <v>869</v>
      </c>
      <c r="P649" s="2" t="s">
        <v>869</v>
      </c>
    </row>
    <row r="650" spans="1:16" ht="12.75">
      <c r="A650" s="2" t="s">
        <v>1490</v>
      </c>
      <c r="B650" s="107">
        <v>13</v>
      </c>
      <c r="E650" s="2">
        <v>646</v>
      </c>
      <c r="H650" s="2" t="s">
        <v>869</v>
      </c>
      <c r="I650" s="2" t="s">
        <v>869</v>
      </c>
      <c r="L650" s="2">
        <v>646</v>
      </c>
      <c r="O650" s="2" t="s">
        <v>869</v>
      </c>
      <c r="P650" s="2" t="s">
        <v>869</v>
      </c>
    </row>
    <row r="651" spans="1:16" ht="12.75">
      <c r="A651" s="2" t="s">
        <v>1491</v>
      </c>
      <c r="B651" s="107">
        <v>13</v>
      </c>
      <c r="E651" s="2">
        <v>647</v>
      </c>
      <c r="H651" s="2" t="s">
        <v>869</v>
      </c>
      <c r="I651" s="2" t="s">
        <v>869</v>
      </c>
      <c r="L651" s="2">
        <v>647</v>
      </c>
      <c r="O651" s="2" t="s">
        <v>869</v>
      </c>
      <c r="P651" s="2" t="s">
        <v>869</v>
      </c>
    </row>
    <row r="652" spans="1:16" ht="12.75">
      <c r="A652" s="2" t="s">
        <v>1492</v>
      </c>
      <c r="B652" s="107">
        <v>13</v>
      </c>
      <c r="E652" s="2">
        <v>648</v>
      </c>
      <c r="H652" s="2" t="s">
        <v>869</v>
      </c>
      <c r="I652" s="2" t="s">
        <v>869</v>
      </c>
      <c r="L652" s="2">
        <v>648</v>
      </c>
      <c r="O652" s="2" t="s">
        <v>869</v>
      </c>
      <c r="P652" s="2" t="s">
        <v>869</v>
      </c>
    </row>
    <row r="653" spans="1:16" ht="12.75">
      <c r="A653" s="2" t="s">
        <v>1493</v>
      </c>
      <c r="B653" s="107">
        <v>13</v>
      </c>
      <c r="E653" s="2">
        <v>649</v>
      </c>
      <c r="H653" s="2" t="s">
        <v>869</v>
      </c>
      <c r="I653" s="2" t="s">
        <v>869</v>
      </c>
      <c r="L653" s="2">
        <v>649</v>
      </c>
      <c r="O653" s="2" t="s">
        <v>869</v>
      </c>
      <c r="P653" s="2" t="s">
        <v>869</v>
      </c>
    </row>
    <row r="654" spans="1:16" ht="12.75">
      <c r="A654" s="2" t="s">
        <v>1494</v>
      </c>
      <c r="B654" s="107">
        <v>13</v>
      </c>
      <c r="E654" s="2">
        <v>650</v>
      </c>
      <c r="H654" s="2" t="s">
        <v>869</v>
      </c>
      <c r="I654" s="2" t="s">
        <v>869</v>
      </c>
      <c r="L654" s="2">
        <v>650</v>
      </c>
      <c r="O654" s="2" t="s">
        <v>869</v>
      </c>
      <c r="P654" s="2" t="s">
        <v>869</v>
      </c>
    </row>
    <row r="655" spans="1:16" ht="12.75">
      <c r="A655" s="2" t="s">
        <v>1495</v>
      </c>
      <c r="B655" s="107">
        <v>12</v>
      </c>
      <c r="E655" s="2">
        <v>651</v>
      </c>
      <c r="H655" s="2" t="s">
        <v>869</v>
      </c>
      <c r="I655" s="2" t="s">
        <v>869</v>
      </c>
      <c r="L655" s="2">
        <v>651</v>
      </c>
      <c r="O655" s="2" t="s">
        <v>869</v>
      </c>
      <c r="P655" s="2" t="s">
        <v>869</v>
      </c>
    </row>
    <row r="656" spans="1:16" ht="12.75">
      <c r="A656" s="2" t="s">
        <v>1496</v>
      </c>
      <c r="B656" s="107">
        <v>12</v>
      </c>
      <c r="E656" s="2">
        <v>652</v>
      </c>
      <c r="H656" s="2" t="s">
        <v>869</v>
      </c>
      <c r="I656" s="2" t="s">
        <v>869</v>
      </c>
      <c r="L656" s="2">
        <v>652</v>
      </c>
      <c r="O656" s="2" t="s">
        <v>869</v>
      </c>
      <c r="P656" s="2" t="s">
        <v>869</v>
      </c>
    </row>
    <row r="657" spans="1:16" ht="12.75">
      <c r="A657" s="2" t="s">
        <v>1497</v>
      </c>
      <c r="B657" s="107">
        <v>12</v>
      </c>
      <c r="E657" s="2">
        <v>653</v>
      </c>
      <c r="H657" s="2" t="s">
        <v>869</v>
      </c>
      <c r="I657" s="2" t="s">
        <v>869</v>
      </c>
      <c r="L657" s="2">
        <v>653</v>
      </c>
      <c r="O657" s="2" t="s">
        <v>869</v>
      </c>
      <c r="P657" s="2" t="s">
        <v>869</v>
      </c>
    </row>
    <row r="658" spans="1:16" ht="12.75">
      <c r="A658" s="2" t="s">
        <v>1498</v>
      </c>
      <c r="B658" s="107">
        <v>12</v>
      </c>
      <c r="E658" s="2">
        <v>654</v>
      </c>
      <c r="H658" s="2" t="s">
        <v>869</v>
      </c>
      <c r="I658" s="2" t="s">
        <v>869</v>
      </c>
      <c r="L658" s="2">
        <v>654</v>
      </c>
      <c r="O658" s="2" t="s">
        <v>869</v>
      </c>
      <c r="P658" s="2" t="s">
        <v>869</v>
      </c>
    </row>
    <row r="659" spans="1:16" ht="12.75">
      <c r="A659" s="2" t="s">
        <v>1499</v>
      </c>
      <c r="B659" s="107">
        <v>12</v>
      </c>
      <c r="E659" s="2">
        <v>655</v>
      </c>
      <c r="H659" s="2" t="s">
        <v>869</v>
      </c>
      <c r="I659" s="2" t="s">
        <v>869</v>
      </c>
      <c r="L659" s="2">
        <v>655</v>
      </c>
      <c r="O659" s="2" t="s">
        <v>869</v>
      </c>
      <c r="P659" s="2" t="s">
        <v>869</v>
      </c>
    </row>
    <row r="660" spans="1:16" ht="12.75">
      <c r="A660" s="2" t="s">
        <v>1500</v>
      </c>
      <c r="B660" s="107">
        <v>12</v>
      </c>
      <c r="E660" s="2">
        <v>656</v>
      </c>
      <c r="H660" s="2" t="s">
        <v>869</v>
      </c>
      <c r="I660" s="2" t="s">
        <v>869</v>
      </c>
      <c r="L660" s="2">
        <v>656</v>
      </c>
      <c r="O660" s="2" t="s">
        <v>869</v>
      </c>
      <c r="P660" s="2" t="s">
        <v>869</v>
      </c>
    </row>
    <row r="661" spans="1:16" ht="12.75">
      <c r="A661" s="2" t="s">
        <v>1501</v>
      </c>
      <c r="B661" s="107">
        <v>12</v>
      </c>
      <c r="E661" s="2">
        <v>657</v>
      </c>
      <c r="H661" s="2" t="s">
        <v>869</v>
      </c>
      <c r="I661" s="2" t="s">
        <v>869</v>
      </c>
      <c r="L661" s="2">
        <v>657</v>
      </c>
      <c r="O661" s="2" t="s">
        <v>869</v>
      </c>
      <c r="P661" s="2" t="s">
        <v>869</v>
      </c>
    </row>
    <row r="662" spans="1:16" ht="12.75">
      <c r="A662" s="2" t="s">
        <v>1502</v>
      </c>
      <c r="B662" s="107">
        <v>12</v>
      </c>
      <c r="E662" s="2">
        <v>658</v>
      </c>
      <c r="H662" s="2" t="s">
        <v>869</v>
      </c>
      <c r="I662" s="2" t="s">
        <v>869</v>
      </c>
      <c r="L662" s="2">
        <v>658</v>
      </c>
      <c r="O662" s="2" t="s">
        <v>869</v>
      </c>
      <c r="P662" s="2" t="s">
        <v>869</v>
      </c>
    </row>
    <row r="663" spans="1:16" ht="12.75">
      <c r="A663" s="2" t="s">
        <v>1503</v>
      </c>
      <c r="B663" s="107">
        <v>12</v>
      </c>
      <c r="E663" s="2">
        <v>659</v>
      </c>
      <c r="H663" s="2" t="s">
        <v>869</v>
      </c>
      <c r="I663" s="2" t="s">
        <v>869</v>
      </c>
      <c r="L663" s="2">
        <v>659</v>
      </c>
      <c r="O663" s="2" t="s">
        <v>869</v>
      </c>
      <c r="P663" s="2" t="s">
        <v>869</v>
      </c>
    </row>
    <row r="664" spans="1:16" ht="12.75">
      <c r="A664" s="2" t="s">
        <v>1504</v>
      </c>
      <c r="B664" s="107">
        <v>12</v>
      </c>
      <c r="E664" s="2">
        <v>660</v>
      </c>
      <c r="H664" s="2" t="s">
        <v>869</v>
      </c>
      <c r="I664" s="2" t="s">
        <v>869</v>
      </c>
      <c r="L664" s="2">
        <v>660</v>
      </c>
      <c r="O664" s="2" t="s">
        <v>869</v>
      </c>
      <c r="P664" s="2" t="s">
        <v>869</v>
      </c>
    </row>
    <row r="665" spans="1:16" ht="12.75">
      <c r="A665" s="2" t="s">
        <v>1505</v>
      </c>
      <c r="B665" s="107">
        <v>11</v>
      </c>
      <c r="E665" s="2">
        <v>661</v>
      </c>
      <c r="H665" s="2" t="s">
        <v>869</v>
      </c>
      <c r="I665" s="2" t="s">
        <v>869</v>
      </c>
      <c r="L665" s="2">
        <v>661</v>
      </c>
      <c r="O665" s="2" t="s">
        <v>869</v>
      </c>
      <c r="P665" s="2" t="s">
        <v>869</v>
      </c>
    </row>
    <row r="666" spans="1:16" ht="12.75">
      <c r="A666" s="2" t="s">
        <v>1506</v>
      </c>
      <c r="B666" s="107">
        <v>11</v>
      </c>
      <c r="E666" s="2">
        <v>662</v>
      </c>
      <c r="H666" s="2" t="s">
        <v>869</v>
      </c>
      <c r="I666" s="2" t="s">
        <v>869</v>
      </c>
      <c r="L666" s="2">
        <v>662</v>
      </c>
      <c r="O666" s="2" t="s">
        <v>869</v>
      </c>
      <c r="P666" s="2" t="s">
        <v>869</v>
      </c>
    </row>
    <row r="667" spans="1:16" ht="12.75">
      <c r="A667" s="2" t="s">
        <v>1507</v>
      </c>
      <c r="B667" s="107">
        <v>11</v>
      </c>
      <c r="E667" s="2">
        <v>663</v>
      </c>
      <c r="H667" s="2" t="s">
        <v>869</v>
      </c>
      <c r="I667" s="2" t="s">
        <v>869</v>
      </c>
      <c r="L667" s="2">
        <v>663</v>
      </c>
      <c r="O667" s="2" t="s">
        <v>869</v>
      </c>
      <c r="P667" s="2" t="s">
        <v>869</v>
      </c>
    </row>
    <row r="668" spans="1:16" ht="12.75">
      <c r="A668" s="2" t="s">
        <v>1508</v>
      </c>
      <c r="B668" s="107">
        <v>11</v>
      </c>
      <c r="E668" s="2">
        <v>664</v>
      </c>
      <c r="H668" s="2" t="s">
        <v>869</v>
      </c>
      <c r="I668" s="2" t="s">
        <v>869</v>
      </c>
      <c r="L668" s="2">
        <v>664</v>
      </c>
      <c r="O668" s="2" t="s">
        <v>869</v>
      </c>
      <c r="P668" s="2" t="s">
        <v>869</v>
      </c>
    </row>
    <row r="669" spans="1:16" ht="12.75">
      <c r="A669" s="2" t="s">
        <v>1509</v>
      </c>
      <c r="B669" s="107">
        <v>11</v>
      </c>
      <c r="E669" s="2">
        <v>665</v>
      </c>
      <c r="H669" s="2" t="s">
        <v>869</v>
      </c>
      <c r="I669" s="2" t="s">
        <v>869</v>
      </c>
      <c r="L669" s="2">
        <v>665</v>
      </c>
      <c r="O669" s="2" t="s">
        <v>869</v>
      </c>
      <c r="P669" s="2" t="s">
        <v>869</v>
      </c>
    </row>
    <row r="670" spans="1:16" ht="12.75">
      <c r="A670" s="2" t="s">
        <v>1510</v>
      </c>
      <c r="B670" s="107">
        <v>11</v>
      </c>
      <c r="E670" s="2">
        <v>666</v>
      </c>
      <c r="H670" s="2" t="s">
        <v>869</v>
      </c>
      <c r="I670" s="2" t="s">
        <v>869</v>
      </c>
      <c r="L670" s="2">
        <v>666</v>
      </c>
      <c r="O670" s="2" t="s">
        <v>869</v>
      </c>
      <c r="P670" s="2" t="s">
        <v>869</v>
      </c>
    </row>
    <row r="671" spans="1:16" ht="12.75">
      <c r="A671" s="2" t="s">
        <v>1511</v>
      </c>
      <c r="B671" s="107">
        <v>11</v>
      </c>
      <c r="E671" s="2">
        <v>667</v>
      </c>
      <c r="H671" s="2" t="s">
        <v>869</v>
      </c>
      <c r="I671" s="2" t="s">
        <v>869</v>
      </c>
      <c r="L671" s="2">
        <v>667</v>
      </c>
      <c r="O671" s="2" t="s">
        <v>869</v>
      </c>
      <c r="P671" s="2" t="s">
        <v>869</v>
      </c>
    </row>
    <row r="672" spans="1:16" ht="12.75">
      <c r="A672" s="2" t="s">
        <v>1512</v>
      </c>
      <c r="B672" s="107">
        <v>11</v>
      </c>
      <c r="E672" s="2">
        <v>668</v>
      </c>
      <c r="H672" s="2" t="s">
        <v>869</v>
      </c>
      <c r="I672" s="2" t="s">
        <v>869</v>
      </c>
      <c r="L672" s="2">
        <v>668</v>
      </c>
      <c r="O672" s="2" t="s">
        <v>869</v>
      </c>
      <c r="P672" s="2" t="s">
        <v>869</v>
      </c>
    </row>
    <row r="673" spans="1:16" ht="12.75">
      <c r="A673" s="2" t="s">
        <v>1513</v>
      </c>
      <c r="B673" s="107">
        <v>11</v>
      </c>
      <c r="E673" s="2">
        <v>669</v>
      </c>
      <c r="H673" s="2" t="s">
        <v>869</v>
      </c>
      <c r="I673" s="2" t="s">
        <v>869</v>
      </c>
      <c r="L673" s="2">
        <v>669</v>
      </c>
      <c r="O673" s="2" t="s">
        <v>869</v>
      </c>
      <c r="P673" s="2" t="s">
        <v>869</v>
      </c>
    </row>
    <row r="674" spans="1:16" ht="12.75">
      <c r="A674" s="2" t="s">
        <v>1514</v>
      </c>
      <c r="B674" s="107">
        <v>11</v>
      </c>
      <c r="E674" s="2">
        <v>670</v>
      </c>
      <c r="H674" s="2" t="s">
        <v>869</v>
      </c>
      <c r="I674" s="2" t="s">
        <v>869</v>
      </c>
      <c r="L674" s="2">
        <v>670</v>
      </c>
      <c r="O674" s="2" t="s">
        <v>869</v>
      </c>
      <c r="P674" s="2" t="s">
        <v>869</v>
      </c>
    </row>
    <row r="675" spans="1:16" ht="12.75">
      <c r="A675" s="2" t="s">
        <v>1515</v>
      </c>
      <c r="B675" s="107">
        <v>10</v>
      </c>
      <c r="E675" s="2">
        <v>671</v>
      </c>
      <c r="H675" s="2" t="s">
        <v>869</v>
      </c>
      <c r="I675" s="2" t="s">
        <v>869</v>
      </c>
      <c r="L675" s="2">
        <v>671</v>
      </c>
      <c r="O675" s="2" t="s">
        <v>869</v>
      </c>
      <c r="P675" s="2" t="s">
        <v>869</v>
      </c>
    </row>
    <row r="676" spans="1:16" ht="12.75">
      <c r="A676" s="2" t="s">
        <v>1516</v>
      </c>
      <c r="B676" s="107">
        <v>10</v>
      </c>
      <c r="E676" s="2">
        <v>672</v>
      </c>
      <c r="H676" s="2" t="s">
        <v>869</v>
      </c>
      <c r="I676" s="2" t="s">
        <v>869</v>
      </c>
      <c r="L676" s="2">
        <v>672</v>
      </c>
      <c r="O676" s="2" t="s">
        <v>869</v>
      </c>
      <c r="P676" s="2" t="s">
        <v>869</v>
      </c>
    </row>
    <row r="677" spans="1:16" ht="12.75">
      <c r="A677" s="2" t="s">
        <v>1517</v>
      </c>
      <c r="B677" s="107">
        <v>10</v>
      </c>
      <c r="E677" s="2">
        <v>673</v>
      </c>
      <c r="H677" s="2" t="s">
        <v>869</v>
      </c>
      <c r="I677" s="2" t="s">
        <v>869</v>
      </c>
      <c r="L677" s="2">
        <v>673</v>
      </c>
      <c r="O677" s="2" t="s">
        <v>869</v>
      </c>
      <c r="P677" s="2" t="s">
        <v>869</v>
      </c>
    </row>
    <row r="678" spans="1:16" ht="12.75">
      <c r="A678" s="2" t="s">
        <v>1518</v>
      </c>
      <c r="B678" s="107">
        <v>10</v>
      </c>
      <c r="E678" s="2">
        <v>674</v>
      </c>
      <c r="H678" s="2" t="s">
        <v>869</v>
      </c>
      <c r="I678" s="2" t="s">
        <v>869</v>
      </c>
      <c r="L678" s="2">
        <v>674</v>
      </c>
      <c r="O678" s="2" t="s">
        <v>869</v>
      </c>
      <c r="P678" s="2" t="s">
        <v>869</v>
      </c>
    </row>
    <row r="679" spans="1:16" ht="12.75">
      <c r="A679" s="2" t="s">
        <v>1519</v>
      </c>
      <c r="B679" s="107">
        <v>10</v>
      </c>
      <c r="E679" s="2">
        <v>675</v>
      </c>
      <c r="H679" s="2" t="s">
        <v>869</v>
      </c>
      <c r="I679" s="2" t="s">
        <v>869</v>
      </c>
      <c r="L679" s="2">
        <v>675</v>
      </c>
      <c r="O679" s="2" t="s">
        <v>869</v>
      </c>
      <c r="P679" s="2" t="s">
        <v>869</v>
      </c>
    </row>
    <row r="680" spans="1:16" ht="12.75">
      <c r="A680" s="2" t="s">
        <v>1520</v>
      </c>
      <c r="B680" s="107">
        <v>10</v>
      </c>
      <c r="E680" s="2">
        <v>676</v>
      </c>
      <c r="H680" s="2" t="s">
        <v>869</v>
      </c>
      <c r="I680" s="2" t="s">
        <v>869</v>
      </c>
      <c r="L680" s="2">
        <v>676</v>
      </c>
      <c r="O680" s="2" t="s">
        <v>869</v>
      </c>
      <c r="P680" s="2" t="s">
        <v>869</v>
      </c>
    </row>
    <row r="681" spans="1:16" ht="12.75">
      <c r="A681" s="2" t="s">
        <v>1521</v>
      </c>
      <c r="B681" s="107">
        <v>10</v>
      </c>
      <c r="E681" s="2">
        <v>677</v>
      </c>
      <c r="H681" s="2" t="s">
        <v>869</v>
      </c>
      <c r="I681" s="2" t="s">
        <v>869</v>
      </c>
      <c r="L681" s="2">
        <v>677</v>
      </c>
      <c r="O681" s="2" t="s">
        <v>869</v>
      </c>
      <c r="P681" s="2" t="s">
        <v>869</v>
      </c>
    </row>
    <row r="682" spans="1:16" ht="12.75">
      <c r="A682" s="2" t="s">
        <v>1522</v>
      </c>
      <c r="B682" s="107">
        <v>10</v>
      </c>
      <c r="E682" s="2">
        <v>678</v>
      </c>
      <c r="H682" s="2" t="s">
        <v>869</v>
      </c>
      <c r="I682" s="2" t="s">
        <v>869</v>
      </c>
      <c r="L682" s="2">
        <v>678</v>
      </c>
      <c r="O682" s="2" t="s">
        <v>869</v>
      </c>
      <c r="P682" s="2" t="s">
        <v>869</v>
      </c>
    </row>
    <row r="683" spans="1:16" ht="12.75">
      <c r="A683" s="2" t="s">
        <v>1523</v>
      </c>
      <c r="B683" s="107">
        <v>10</v>
      </c>
      <c r="E683" s="2">
        <v>679</v>
      </c>
      <c r="H683" s="2" t="s">
        <v>869</v>
      </c>
      <c r="I683" s="2" t="s">
        <v>869</v>
      </c>
      <c r="L683" s="2">
        <v>679</v>
      </c>
      <c r="O683" s="2" t="s">
        <v>869</v>
      </c>
      <c r="P683" s="2" t="s">
        <v>869</v>
      </c>
    </row>
    <row r="684" spans="1:16" ht="12.75">
      <c r="A684" s="2" t="s">
        <v>1524</v>
      </c>
      <c r="B684" s="107">
        <v>10</v>
      </c>
      <c r="E684" s="2">
        <v>680</v>
      </c>
      <c r="H684" s="2" t="s">
        <v>869</v>
      </c>
      <c r="I684" s="2" t="s">
        <v>869</v>
      </c>
      <c r="L684" s="2">
        <v>680</v>
      </c>
      <c r="O684" s="2" t="s">
        <v>869</v>
      </c>
      <c r="P684" s="2" t="s">
        <v>869</v>
      </c>
    </row>
    <row r="685" spans="1:16" ht="12.75">
      <c r="A685" s="2" t="s">
        <v>1525</v>
      </c>
      <c r="B685" s="107">
        <v>9</v>
      </c>
      <c r="E685" s="2">
        <v>681</v>
      </c>
      <c r="H685" s="2" t="s">
        <v>869</v>
      </c>
      <c r="I685" s="2" t="s">
        <v>869</v>
      </c>
      <c r="L685" s="2">
        <v>681</v>
      </c>
      <c r="O685" s="2" t="s">
        <v>869</v>
      </c>
      <c r="P685" s="2" t="s">
        <v>869</v>
      </c>
    </row>
    <row r="686" spans="1:16" ht="12.75">
      <c r="A686" s="2" t="s">
        <v>1526</v>
      </c>
      <c r="B686" s="107">
        <v>9</v>
      </c>
      <c r="E686" s="2">
        <v>682</v>
      </c>
      <c r="H686" s="2" t="s">
        <v>869</v>
      </c>
      <c r="I686" s="2" t="s">
        <v>869</v>
      </c>
      <c r="L686" s="2">
        <v>682</v>
      </c>
      <c r="O686" s="2" t="s">
        <v>869</v>
      </c>
      <c r="P686" s="2" t="s">
        <v>869</v>
      </c>
    </row>
    <row r="687" spans="1:16" ht="12.75">
      <c r="A687" s="2" t="s">
        <v>1527</v>
      </c>
      <c r="B687" s="107">
        <v>9</v>
      </c>
      <c r="E687" s="2">
        <v>683</v>
      </c>
      <c r="H687" s="2" t="s">
        <v>869</v>
      </c>
      <c r="I687" s="2" t="s">
        <v>869</v>
      </c>
      <c r="L687" s="2">
        <v>683</v>
      </c>
      <c r="O687" s="2" t="s">
        <v>869</v>
      </c>
      <c r="P687" s="2" t="s">
        <v>869</v>
      </c>
    </row>
    <row r="688" spans="1:16" ht="12.75">
      <c r="A688" s="2" t="s">
        <v>1528</v>
      </c>
      <c r="B688" s="107">
        <v>9</v>
      </c>
      <c r="E688" s="2">
        <v>684</v>
      </c>
      <c r="H688" s="2" t="s">
        <v>869</v>
      </c>
      <c r="I688" s="2" t="s">
        <v>869</v>
      </c>
      <c r="L688" s="2">
        <v>684</v>
      </c>
      <c r="O688" s="2" t="s">
        <v>869</v>
      </c>
      <c r="P688" s="2" t="s">
        <v>869</v>
      </c>
    </row>
    <row r="689" spans="1:16" ht="12.75">
      <c r="A689" s="2" t="s">
        <v>1529</v>
      </c>
      <c r="B689" s="107">
        <v>9</v>
      </c>
      <c r="E689" s="2">
        <v>685</v>
      </c>
      <c r="H689" s="2" t="s">
        <v>869</v>
      </c>
      <c r="I689" s="2" t="s">
        <v>869</v>
      </c>
      <c r="L689" s="2">
        <v>685</v>
      </c>
      <c r="O689" s="2" t="s">
        <v>869</v>
      </c>
      <c r="P689" s="2" t="s">
        <v>869</v>
      </c>
    </row>
    <row r="690" spans="1:16" ht="12.75">
      <c r="A690" s="2" t="s">
        <v>1530</v>
      </c>
      <c r="B690" s="107">
        <v>9</v>
      </c>
      <c r="E690" s="2">
        <v>686</v>
      </c>
      <c r="H690" s="2" t="s">
        <v>869</v>
      </c>
      <c r="I690" s="2" t="s">
        <v>869</v>
      </c>
      <c r="L690" s="2">
        <v>686</v>
      </c>
      <c r="O690" s="2" t="s">
        <v>869</v>
      </c>
      <c r="P690" s="2" t="s">
        <v>869</v>
      </c>
    </row>
    <row r="691" spans="1:16" ht="12.75">
      <c r="A691" s="2" t="s">
        <v>1531</v>
      </c>
      <c r="B691" s="107">
        <v>9</v>
      </c>
      <c r="E691" s="2">
        <v>687</v>
      </c>
      <c r="H691" s="2" t="s">
        <v>869</v>
      </c>
      <c r="I691" s="2" t="s">
        <v>869</v>
      </c>
      <c r="L691" s="2">
        <v>687</v>
      </c>
      <c r="O691" s="2" t="s">
        <v>869</v>
      </c>
      <c r="P691" s="2" t="s">
        <v>869</v>
      </c>
    </row>
    <row r="692" spans="1:16" ht="12.75">
      <c r="A692" s="2" t="s">
        <v>1532</v>
      </c>
      <c r="B692" s="107">
        <v>9</v>
      </c>
      <c r="E692" s="2">
        <v>688</v>
      </c>
      <c r="H692" s="2" t="s">
        <v>869</v>
      </c>
      <c r="I692" s="2" t="s">
        <v>869</v>
      </c>
      <c r="L692" s="2">
        <v>688</v>
      </c>
      <c r="O692" s="2" t="s">
        <v>869</v>
      </c>
      <c r="P692" s="2" t="s">
        <v>869</v>
      </c>
    </row>
    <row r="693" spans="1:16" ht="12.75">
      <c r="A693" s="2" t="s">
        <v>1533</v>
      </c>
      <c r="B693" s="107">
        <v>9</v>
      </c>
      <c r="E693" s="2">
        <v>689</v>
      </c>
      <c r="H693" s="2" t="s">
        <v>869</v>
      </c>
      <c r="I693" s="2" t="s">
        <v>869</v>
      </c>
      <c r="L693" s="2">
        <v>689</v>
      </c>
      <c r="O693" s="2" t="s">
        <v>869</v>
      </c>
      <c r="P693" s="2" t="s">
        <v>869</v>
      </c>
    </row>
    <row r="694" spans="1:16" ht="12.75">
      <c r="A694" s="2" t="s">
        <v>1534</v>
      </c>
      <c r="B694" s="107">
        <v>9</v>
      </c>
      <c r="E694" s="2">
        <v>690</v>
      </c>
      <c r="H694" s="2" t="s">
        <v>869</v>
      </c>
      <c r="I694" s="2" t="s">
        <v>869</v>
      </c>
      <c r="L694" s="2">
        <v>690</v>
      </c>
      <c r="O694" s="2" t="s">
        <v>869</v>
      </c>
      <c r="P694" s="2" t="s">
        <v>869</v>
      </c>
    </row>
    <row r="695" spans="1:16" ht="12.75">
      <c r="A695" s="2" t="s">
        <v>1535</v>
      </c>
      <c r="B695" s="107">
        <v>8</v>
      </c>
      <c r="E695" s="2">
        <v>691</v>
      </c>
      <c r="H695" s="2" t="s">
        <v>869</v>
      </c>
      <c r="I695" s="2" t="s">
        <v>869</v>
      </c>
      <c r="L695" s="2">
        <v>691</v>
      </c>
      <c r="O695" s="2" t="s">
        <v>869</v>
      </c>
      <c r="P695" s="2" t="s">
        <v>869</v>
      </c>
    </row>
    <row r="696" spans="1:16" ht="12.75">
      <c r="A696" s="2" t="s">
        <v>1536</v>
      </c>
      <c r="B696" s="107">
        <v>8</v>
      </c>
      <c r="E696" s="2">
        <v>692</v>
      </c>
      <c r="H696" s="2" t="s">
        <v>869</v>
      </c>
      <c r="I696" s="2" t="s">
        <v>869</v>
      </c>
      <c r="L696" s="2">
        <v>692</v>
      </c>
      <c r="O696" s="2" t="s">
        <v>869</v>
      </c>
      <c r="P696" s="2" t="s">
        <v>869</v>
      </c>
    </row>
    <row r="697" spans="1:16" ht="12.75">
      <c r="A697" s="2" t="s">
        <v>1537</v>
      </c>
      <c r="B697" s="107">
        <v>8</v>
      </c>
      <c r="E697" s="2">
        <v>693</v>
      </c>
      <c r="H697" s="2" t="s">
        <v>869</v>
      </c>
      <c r="I697" s="2" t="s">
        <v>869</v>
      </c>
      <c r="L697" s="2">
        <v>693</v>
      </c>
      <c r="O697" s="2" t="s">
        <v>869</v>
      </c>
      <c r="P697" s="2" t="s">
        <v>869</v>
      </c>
    </row>
    <row r="698" spans="1:16" ht="12.75">
      <c r="A698" s="2" t="s">
        <v>1538</v>
      </c>
      <c r="B698" s="107">
        <v>8</v>
      </c>
      <c r="E698" s="2">
        <v>694</v>
      </c>
      <c r="H698" s="2" t="s">
        <v>869</v>
      </c>
      <c r="I698" s="2" t="s">
        <v>869</v>
      </c>
      <c r="L698" s="2">
        <v>694</v>
      </c>
      <c r="O698" s="2" t="s">
        <v>869</v>
      </c>
      <c r="P698" s="2" t="s">
        <v>869</v>
      </c>
    </row>
    <row r="699" spans="1:16" ht="12.75">
      <c r="A699" s="2" t="s">
        <v>1539</v>
      </c>
      <c r="B699" s="107">
        <v>8</v>
      </c>
      <c r="E699" s="2">
        <v>695</v>
      </c>
      <c r="H699" s="2" t="s">
        <v>869</v>
      </c>
      <c r="I699" s="2" t="s">
        <v>869</v>
      </c>
      <c r="L699" s="2">
        <v>695</v>
      </c>
      <c r="O699" s="2" t="s">
        <v>869</v>
      </c>
      <c r="P699" s="2" t="s">
        <v>869</v>
      </c>
    </row>
    <row r="700" spans="1:16" ht="12.75">
      <c r="A700" s="2" t="s">
        <v>1540</v>
      </c>
      <c r="B700" s="107">
        <v>8</v>
      </c>
      <c r="E700" s="2">
        <v>696</v>
      </c>
      <c r="H700" s="2" t="s">
        <v>869</v>
      </c>
      <c r="I700" s="2" t="s">
        <v>869</v>
      </c>
      <c r="L700" s="2">
        <v>696</v>
      </c>
      <c r="O700" s="2" t="s">
        <v>869</v>
      </c>
      <c r="P700" s="2" t="s">
        <v>869</v>
      </c>
    </row>
    <row r="701" spans="1:16" ht="12.75">
      <c r="A701" s="2" t="s">
        <v>1541</v>
      </c>
      <c r="B701" s="107">
        <v>8</v>
      </c>
      <c r="E701" s="2">
        <v>697</v>
      </c>
      <c r="H701" s="2" t="s">
        <v>869</v>
      </c>
      <c r="I701" s="2" t="s">
        <v>869</v>
      </c>
      <c r="L701" s="2">
        <v>697</v>
      </c>
      <c r="O701" s="2" t="s">
        <v>869</v>
      </c>
      <c r="P701" s="2" t="s">
        <v>869</v>
      </c>
    </row>
    <row r="702" spans="1:16" ht="12.75">
      <c r="A702" s="2" t="s">
        <v>1542</v>
      </c>
      <c r="B702" s="107">
        <v>8</v>
      </c>
      <c r="E702" s="2">
        <v>698</v>
      </c>
      <c r="H702" s="2" t="s">
        <v>869</v>
      </c>
      <c r="I702" s="2" t="s">
        <v>869</v>
      </c>
      <c r="L702" s="2">
        <v>698</v>
      </c>
      <c r="O702" s="2" t="s">
        <v>869</v>
      </c>
      <c r="P702" s="2" t="s">
        <v>869</v>
      </c>
    </row>
    <row r="703" spans="1:16" ht="12.75">
      <c r="A703" s="2" t="s">
        <v>1543</v>
      </c>
      <c r="B703" s="107">
        <v>8</v>
      </c>
      <c r="E703" s="2">
        <v>699</v>
      </c>
      <c r="H703" s="2" t="s">
        <v>869</v>
      </c>
      <c r="I703" s="2" t="s">
        <v>869</v>
      </c>
      <c r="L703" s="2">
        <v>699</v>
      </c>
      <c r="O703" s="2" t="s">
        <v>869</v>
      </c>
      <c r="P703" s="2" t="s">
        <v>869</v>
      </c>
    </row>
    <row r="704" spans="1:16" ht="12.75">
      <c r="A704" s="2" t="s">
        <v>1544</v>
      </c>
      <c r="B704" s="107">
        <v>8</v>
      </c>
      <c r="E704" s="2">
        <v>700</v>
      </c>
      <c r="H704" s="2" t="s">
        <v>869</v>
      </c>
      <c r="I704" s="2" t="s">
        <v>869</v>
      </c>
      <c r="L704" s="2">
        <v>700</v>
      </c>
      <c r="O704" s="2" t="s">
        <v>869</v>
      </c>
      <c r="P704" s="2" t="s">
        <v>869</v>
      </c>
    </row>
    <row r="705" spans="1:16" ht="12.75">
      <c r="A705" s="2" t="s">
        <v>1545</v>
      </c>
      <c r="B705" s="107">
        <v>7</v>
      </c>
      <c r="E705" s="2">
        <v>701</v>
      </c>
      <c r="H705" s="2" t="s">
        <v>869</v>
      </c>
      <c r="I705" s="2" t="s">
        <v>869</v>
      </c>
      <c r="L705" s="2">
        <v>701</v>
      </c>
      <c r="O705" s="2" t="s">
        <v>869</v>
      </c>
      <c r="P705" s="2" t="s">
        <v>869</v>
      </c>
    </row>
    <row r="706" spans="1:16" ht="12.75">
      <c r="A706" s="2" t="s">
        <v>1546</v>
      </c>
      <c r="B706" s="107">
        <v>7</v>
      </c>
      <c r="E706" s="2">
        <v>702</v>
      </c>
      <c r="H706" s="2" t="s">
        <v>869</v>
      </c>
      <c r="I706" s="2" t="s">
        <v>869</v>
      </c>
      <c r="L706" s="2">
        <v>702</v>
      </c>
      <c r="O706" s="2" t="s">
        <v>869</v>
      </c>
      <c r="P706" s="2" t="s">
        <v>869</v>
      </c>
    </row>
    <row r="707" spans="1:16" ht="12.75">
      <c r="A707" s="2" t="s">
        <v>1547</v>
      </c>
      <c r="B707" s="107">
        <v>7</v>
      </c>
      <c r="E707" s="2">
        <v>703</v>
      </c>
      <c r="H707" s="2" t="s">
        <v>869</v>
      </c>
      <c r="I707" s="2" t="s">
        <v>869</v>
      </c>
      <c r="L707" s="2">
        <v>703</v>
      </c>
      <c r="O707" s="2" t="s">
        <v>869</v>
      </c>
      <c r="P707" s="2" t="s">
        <v>869</v>
      </c>
    </row>
    <row r="708" spans="1:16" ht="12.75">
      <c r="A708" s="2" t="s">
        <v>1548</v>
      </c>
      <c r="B708" s="107">
        <v>7</v>
      </c>
      <c r="E708" s="2">
        <v>704</v>
      </c>
      <c r="H708" s="2" t="s">
        <v>869</v>
      </c>
      <c r="I708" s="2" t="s">
        <v>869</v>
      </c>
      <c r="L708" s="2">
        <v>704</v>
      </c>
      <c r="O708" s="2" t="s">
        <v>869</v>
      </c>
      <c r="P708" s="2" t="s">
        <v>869</v>
      </c>
    </row>
    <row r="709" spans="1:16" ht="12.75">
      <c r="A709" s="2" t="s">
        <v>1549</v>
      </c>
      <c r="B709" s="107">
        <v>7</v>
      </c>
      <c r="E709" s="2">
        <v>705</v>
      </c>
      <c r="H709" s="2" t="s">
        <v>869</v>
      </c>
      <c r="I709" s="2" t="s">
        <v>869</v>
      </c>
      <c r="L709" s="2">
        <v>705</v>
      </c>
      <c r="O709" s="2" t="s">
        <v>869</v>
      </c>
      <c r="P709" s="2" t="s">
        <v>869</v>
      </c>
    </row>
    <row r="710" spans="1:16" ht="12.75">
      <c r="A710" s="2" t="s">
        <v>1550</v>
      </c>
      <c r="B710" s="107">
        <v>7</v>
      </c>
      <c r="E710" s="2">
        <v>706</v>
      </c>
      <c r="H710" s="2" t="s">
        <v>869</v>
      </c>
      <c r="I710" s="2" t="s">
        <v>869</v>
      </c>
      <c r="L710" s="2">
        <v>706</v>
      </c>
      <c r="O710" s="2" t="s">
        <v>869</v>
      </c>
      <c r="P710" s="2" t="s">
        <v>869</v>
      </c>
    </row>
    <row r="711" spans="1:16" ht="12.75">
      <c r="A711" s="2" t="s">
        <v>1551</v>
      </c>
      <c r="B711" s="107">
        <v>7</v>
      </c>
      <c r="E711" s="2">
        <v>707</v>
      </c>
      <c r="H711" s="2" t="s">
        <v>869</v>
      </c>
      <c r="I711" s="2" t="s">
        <v>869</v>
      </c>
      <c r="L711" s="2">
        <v>707</v>
      </c>
      <c r="O711" s="2" t="s">
        <v>869</v>
      </c>
      <c r="P711" s="2" t="s">
        <v>869</v>
      </c>
    </row>
    <row r="712" spans="1:16" ht="12.75">
      <c r="A712" s="2" t="s">
        <v>1552</v>
      </c>
      <c r="B712" s="107">
        <v>7</v>
      </c>
      <c r="E712" s="2">
        <v>708</v>
      </c>
      <c r="H712" s="2" t="s">
        <v>869</v>
      </c>
      <c r="I712" s="2" t="s">
        <v>869</v>
      </c>
      <c r="L712" s="2">
        <v>708</v>
      </c>
      <c r="O712" s="2" t="s">
        <v>869</v>
      </c>
      <c r="P712" s="2" t="s">
        <v>869</v>
      </c>
    </row>
    <row r="713" spans="1:16" ht="12.75">
      <c r="A713" s="2" t="s">
        <v>1553</v>
      </c>
      <c r="B713" s="107">
        <v>7</v>
      </c>
      <c r="E713" s="2">
        <v>709</v>
      </c>
      <c r="H713" s="2" t="s">
        <v>869</v>
      </c>
      <c r="I713" s="2" t="s">
        <v>869</v>
      </c>
      <c r="L713" s="2">
        <v>709</v>
      </c>
      <c r="O713" s="2" t="s">
        <v>869</v>
      </c>
      <c r="P713" s="2" t="s">
        <v>869</v>
      </c>
    </row>
    <row r="714" spans="1:16" ht="12.75">
      <c r="A714" s="2" t="s">
        <v>1554</v>
      </c>
      <c r="B714" s="107">
        <v>7</v>
      </c>
      <c r="E714" s="2">
        <v>710</v>
      </c>
      <c r="H714" s="2" t="s">
        <v>869</v>
      </c>
      <c r="I714" s="2" t="s">
        <v>869</v>
      </c>
      <c r="L714" s="2">
        <v>710</v>
      </c>
      <c r="O714" s="2" t="s">
        <v>869</v>
      </c>
      <c r="P714" s="2" t="s">
        <v>869</v>
      </c>
    </row>
    <row r="715" spans="1:16" ht="12.75">
      <c r="A715" s="2" t="s">
        <v>1555</v>
      </c>
      <c r="B715" s="107">
        <v>6</v>
      </c>
      <c r="E715" s="2">
        <v>711</v>
      </c>
      <c r="H715" s="2" t="s">
        <v>869</v>
      </c>
      <c r="I715" s="2" t="s">
        <v>869</v>
      </c>
      <c r="L715" s="2">
        <v>711</v>
      </c>
      <c r="O715" s="2" t="s">
        <v>869</v>
      </c>
      <c r="P715" s="2" t="s">
        <v>869</v>
      </c>
    </row>
    <row r="716" spans="1:16" ht="12.75">
      <c r="A716" s="2" t="s">
        <v>1556</v>
      </c>
      <c r="B716" s="107">
        <v>6</v>
      </c>
      <c r="E716" s="2">
        <v>712</v>
      </c>
      <c r="H716" s="2" t="s">
        <v>869</v>
      </c>
      <c r="I716" s="2" t="s">
        <v>869</v>
      </c>
      <c r="L716" s="2">
        <v>712</v>
      </c>
      <c r="O716" s="2" t="s">
        <v>869</v>
      </c>
      <c r="P716" s="2" t="s">
        <v>869</v>
      </c>
    </row>
    <row r="717" spans="1:16" ht="12.75">
      <c r="A717" s="2" t="s">
        <v>1557</v>
      </c>
      <c r="B717" s="107">
        <v>6</v>
      </c>
      <c r="E717" s="2">
        <v>713</v>
      </c>
      <c r="H717" s="2" t="s">
        <v>869</v>
      </c>
      <c r="I717" s="2" t="s">
        <v>869</v>
      </c>
      <c r="L717" s="2">
        <v>713</v>
      </c>
      <c r="O717" s="2" t="s">
        <v>869</v>
      </c>
      <c r="P717" s="2" t="s">
        <v>869</v>
      </c>
    </row>
    <row r="718" spans="1:16" ht="12.75">
      <c r="A718" s="2" t="s">
        <v>1558</v>
      </c>
      <c r="B718" s="107">
        <v>6</v>
      </c>
      <c r="E718" s="2">
        <v>714</v>
      </c>
      <c r="H718" s="2" t="s">
        <v>869</v>
      </c>
      <c r="I718" s="2" t="s">
        <v>869</v>
      </c>
      <c r="L718" s="2">
        <v>714</v>
      </c>
      <c r="O718" s="2" t="s">
        <v>869</v>
      </c>
      <c r="P718" s="2" t="s">
        <v>869</v>
      </c>
    </row>
    <row r="719" spans="1:16" ht="12.75">
      <c r="A719" s="2" t="s">
        <v>1559</v>
      </c>
      <c r="B719" s="107">
        <v>6</v>
      </c>
      <c r="E719" s="2">
        <v>715</v>
      </c>
      <c r="H719" s="2" t="s">
        <v>869</v>
      </c>
      <c r="I719" s="2" t="s">
        <v>869</v>
      </c>
      <c r="L719" s="2">
        <v>715</v>
      </c>
      <c r="O719" s="2" t="s">
        <v>869</v>
      </c>
      <c r="P719" s="2" t="s">
        <v>869</v>
      </c>
    </row>
    <row r="720" spans="1:16" ht="12.75">
      <c r="A720" s="2" t="s">
        <v>1560</v>
      </c>
      <c r="B720" s="107">
        <v>6</v>
      </c>
      <c r="E720" s="2">
        <v>716</v>
      </c>
      <c r="H720" s="2" t="s">
        <v>869</v>
      </c>
      <c r="I720" s="2" t="s">
        <v>869</v>
      </c>
      <c r="L720" s="2">
        <v>716</v>
      </c>
      <c r="O720" s="2" t="s">
        <v>869</v>
      </c>
      <c r="P720" s="2" t="s">
        <v>869</v>
      </c>
    </row>
    <row r="721" spans="1:16" ht="12.75">
      <c r="A721" s="2" t="s">
        <v>1561</v>
      </c>
      <c r="B721" s="107">
        <v>6</v>
      </c>
      <c r="E721" s="2">
        <v>717</v>
      </c>
      <c r="H721" s="2" t="s">
        <v>869</v>
      </c>
      <c r="I721" s="2" t="s">
        <v>869</v>
      </c>
      <c r="L721" s="2">
        <v>717</v>
      </c>
      <c r="O721" s="2" t="s">
        <v>869</v>
      </c>
      <c r="P721" s="2" t="s">
        <v>869</v>
      </c>
    </row>
    <row r="722" spans="1:16" ht="12.75">
      <c r="A722" s="2" t="s">
        <v>1562</v>
      </c>
      <c r="B722" s="107">
        <v>6</v>
      </c>
      <c r="E722" s="2">
        <v>718</v>
      </c>
      <c r="H722" s="2" t="s">
        <v>869</v>
      </c>
      <c r="I722" s="2" t="s">
        <v>869</v>
      </c>
      <c r="L722" s="2">
        <v>718</v>
      </c>
      <c r="O722" s="2" t="s">
        <v>869</v>
      </c>
      <c r="P722" s="2" t="s">
        <v>869</v>
      </c>
    </row>
    <row r="723" spans="1:16" ht="12.75">
      <c r="A723" s="2" t="s">
        <v>1563</v>
      </c>
      <c r="B723" s="107">
        <v>6</v>
      </c>
      <c r="E723" s="2">
        <v>719</v>
      </c>
      <c r="H723" s="2" t="s">
        <v>869</v>
      </c>
      <c r="I723" s="2" t="s">
        <v>869</v>
      </c>
      <c r="L723" s="2">
        <v>719</v>
      </c>
      <c r="O723" s="2" t="s">
        <v>869</v>
      </c>
      <c r="P723" s="2" t="s">
        <v>869</v>
      </c>
    </row>
    <row r="724" spans="1:16" ht="12.75">
      <c r="A724" s="2" t="s">
        <v>1564</v>
      </c>
      <c r="B724" s="107">
        <v>6</v>
      </c>
      <c r="E724" s="2">
        <v>720</v>
      </c>
      <c r="H724" s="2" t="s">
        <v>869</v>
      </c>
      <c r="I724" s="2" t="s">
        <v>869</v>
      </c>
      <c r="L724" s="2">
        <v>720</v>
      </c>
      <c r="O724" s="2" t="s">
        <v>869</v>
      </c>
      <c r="P724" s="2" t="s">
        <v>869</v>
      </c>
    </row>
    <row r="725" spans="1:16" ht="12.75">
      <c r="A725" s="2" t="s">
        <v>1565</v>
      </c>
      <c r="B725" s="107">
        <v>5</v>
      </c>
      <c r="E725" s="2">
        <v>721</v>
      </c>
      <c r="H725" s="2" t="s">
        <v>869</v>
      </c>
      <c r="I725" s="2" t="s">
        <v>869</v>
      </c>
      <c r="L725" s="2">
        <v>721</v>
      </c>
      <c r="O725" s="2" t="s">
        <v>869</v>
      </c>
      <c r="P725" s="2" t="s">
        <v>869</v>
      </c>
    </row>
    <row r="726" spans="1:16" ht="12.75">
      <c r="A726" s="2" t="s">
        <v>1566</v>
      </c>
      <c r="B726" s="107">
        <v>5</v>
      </c>
      <c r="E726" s="2">
        <v>722</v>
      </c>
      <c r="H726" s="2" t="s">
        <v>869</v>
      </c>
      <c r="I726" s="2" t="s">
        <v>869</v>
      </c>
      <c r="L726" s="2">
        <v>722</v>
      </c>
      <c r="O726" s="2" t="s">
        <v>869</v>
      </c>
      <c r="P726" s="2" t="s">
        <v>869</v>
      </c>
    </row>
    <row r="727" spans="1:16" ht="12.75">
      <c r="A727" s="2" t="s">
        <v>1567</v>
      </c>
      <c r="B727" s="107">
        <v>5</v>
      </c>
      <c r="E727" s="2">
        <v>723</v>
      </c>
      <c r="H727" s="2" t="s">
        <v>869</v>
      </c>
      <c r="I727" s="2" t="s">
        <v>869</v>
      </c>
      <c r="L727" s="2">
        <v>723</v>
      </c>
      <c r="O727" s="2" t="s">
        <v>869</v>
      </c>
      <c r="P727" s="2" t="s">
        <v>869</v>
      </c>
    </row>
    <row r="728" spans="1:16" ht="12.75">
      <c r="A728" s="2" t="s">
        <v>1568</v>
      </c>
      <c r="B728" s="107">
        <v>5</v>
      </c>
      <c r="E728" s="2">
        <v>724</v>
      </c>
      <c r="H728" s="2" t="s">
        <v>869</v>
      </c>
      <c r="I728" s="2" t="s">
        <v>869</v>
      </c>
      <c r="L728" s="2">
        <v>724</v>
      </c>
      <c r="O728" s="2" t="s">
        <v>869</v>
      </c>
      <c r="P728" s="2" t="s">
        <v>869</v>
      </c>
    </row>
    <row r="729" spans="1:16" ht="12.75">
      <c r="A729" s="2" t="s">
        <v>1569</v>
      </c>
      <c r="B729" s="107">
        <v>5</v>
      </c>
      <c r="E729" s="2">
        <v>725</v>
      </c>
      <c r="H729" s="2" t="s">
        <v>869</v>
      </c>
      <c r="I729" s="2" t="s">
        <v>869</v>
      </c>
      <c r="L729" s="2">
        <v>725</v>
      </c>
      <c r="O729" s="2" t="s">
        <v>869</v>
      </c>
      <c r="P729" s="2" t="s">
        <v>869</v>
      </c>
    </row>
    <row r="730" spans="1:16" ht="12.75">
      <c r="A730" s="2" t="s">
        <v>1570</v>
      </c>
      <c r="B730" s="107">
        <v>5</v>
      </c>
      <c r="E730" s="2">
        <v>726</v>
      </c>
      <c r="H730" s="2" t="s">
        <v>869</v>
      </c>
      <c r="I730" s="2" t="s">
        <v>869</v>
      </c>
      <c r="L730" s="2">
        <v>726</v>
      </c>
      <c r="O730" s="2" t="s">
        <v>869</v>
      </c>
      <c r="P730" s="2" t="s">
        <v>869</v>
      </c>
    </row>
    <row r="731" spans="1:16" ht="12.75">
      <c r="A731" s="2" t="s">
        <v>1571</v>
      </c>
      <c r="B731" s="107">
        <v>5</v>
      </c>
      <c r="E731" s="2">
        <v>727</v>
      </c>
      <c r="H731" s="2" t="s">
        <v>869</v>
      </c>
      <c r="I731" s="2" t="s">
        <v>869</v>
      </c>
      <c r="L731" s="2">
        <v>727</v>
      </c>
      <c r="O731" s="2" t="s">
        <v>869</v>
      </c>
      <c r="P731" s="2" t="s">
        <v>869</v>
      </c>
    </row>
    <row r="732" spans="1:16" ht="12.75">
      <c r="A732" s="2" t="s">
        <v>1572</v>
      </c>
      <c r="B732" s="107">
        <v>5</v>
      </c>
      <c r="E732" s="2">
        <v>728</v>
      </c>
      <c r="H732" s="2" t="s">
        <v>869</v>
      </c>
      <c r="I732" s="2" t="s">
        <v>869</v>
      </c>
      <c r="L732" s="2">
        <v>728</v>
      </c>
      <c r="O732" s="2" t="s">
        <v>869</v>
      </c>
      <c r="P732" s="2" t="s">
        <v>869</v>
      </c>
    </row>
    <row r="733" spans="1:16" ht="12.75">
      <c r="A733" s="2" t="s">
        <v>1573</v>
      </c>
      <c r="B733" s="107">
        <v>5</v>
      </c>
      <c r="E733" s="2">
        <v>729</v>
      </c>
      <c r="H733" s="2" t="s">
        <v>869</v>
      </c>
      <c r="I733" s="2" t="s">
        <v>869</v>
      </c>
      <c r="L733" s="2">
        <v>729</v>
      </c>
      <c r="O733" s="2" t="s">
        <v>869</v>
      </c>
      <c r="P733" s="2" t="s">
        <v>869</v>
      </c>
    </row>
    <row r="734" spans="1:16" ht="12.75">
      <c r="A734" s="2" t="s">
        <v>1574</v>
      </c>
      <c r="B734" s="107">
        <v>5</v>
      </c>
      <c r="E734" s="2">
        <v>730</v>
      </c>
      <c r="H734" s="2" t="s">
        <v>869</v>
      </c>
      <c r="I734" s="2" t="s">
        <v>869</v>
      </c>
      <c r="L734" s="2">
        <v>730</v>
      </c>
      <c r="O734" s="2" t="s">
        <v>869</v>
      </c>
      <c r="P734" s="2" t="s">
        <v>869</v>
      </c>
    </row>
    <row r="735" spans="1:16" ht="12.75">
      <c r="A735" s="2" t="s">
        <v>1575</v>
      </c>
      <c r="B735" s="107">
        <v>5</v>
      </c>
      <c r="E735" s="2">
        <v>731</v>
      </c>
      <c r="H735" s="2" t="s">
        <v>869</v>
      </c>
      <c r="I735" s="2" t="s">
        <v>869</v>
      </c>
      <c r="L735" s="2">
        <v>731</v>
      </c>
      <c r="O735" s="2" t="s">
        <v>869</v>
      </c>
      <c r="P735" s="2" t="s">
        <v>869</v>
      </c>
    </row>
    <row r="736" spans="1:16" ht="12.75">
      <c r="A736" s="2" t="s">
        <v>1576</v>
      </c>
      <c r="B736" s="107">
        <v>5</v>
      </c>
      <c r="E736" s="2">
        <v>732</v>
      </c>
      <c r="H736" s="2" t="s">
        <v>869</v>
      </c>
      <c r="I736" s="2" t="s">
        <v>869</v>
      </c>
      <c r="L736" s="2">
        <v>732</v>
      </c>
      <c r="O736" s="2" t="s">
        <v>869</v>
      </c>
      <c r="P736" s="2" t="s">
        <v>869</v>
      </c>
    </row>
    <row r="737" spans="1:16" ht="12.75">
      <c r="A737" s="2" t="s">
        <v>1577</v>
      </c>
      <c r="B737" s="107">
        <v>5</v>
      </c>
      <c r="E737" s="2">
        <v>733</v>
      </c>
      <c r="H737" s="2" t="s">
        <v>869</v>
      </c>
      <c r="I737" s="2" t="s">
        <v>869</v>
      </c>
      <c r="L737" s="2">
        <v>733</v>
      </c>
      <c r="O737" s="2" t="s">
        <v>869</v>
      </c>
      <c r="P737" s="2" t="s">
        <v>869</v>
      </c>
    </row>
    <row r="738" spans="1:16" ht="12.75">
      <c r="A738" s="2" t="s">
        <v>1578</v>
      </c>
      <c r="B738" s="107">
        <v>5</v>
      </c>
      <c r="E738" s="2">
        <v>734</v>
      </c>
      <c r="H738" s="2" t="s">
        <v>869</v>
      </c>
      <c r="I738" s="2" t="s">
        <v>869</v>
      </c>
      <c r="L738" s="2">
        <v>734</v>
      </c>
      <c r="O738" s="2" t="s">
        <v>869</v>
      </c>
      <c r="P738" s="2" t="s">
        <v>869</v>
      </c>
    </row>
    <row r="739" spans="1:16" ht="12.75">
      <c r="A739" s="2" t="s">
        <v>1579</v>
      </c>
      <c r="B739" s="107">
        <v>5</v>
      </c>
      <c r="E739" s="2">
        <v>735</v>
      </c>
      <c r="H739" s="2" t="s">
        <v>869</v>
      </c>
      <c r="I739" s="2" t="s">
        <v>869</v>
      </c>
      <c r="L739" s="2">
        <v>735</v>
      </c>
      <c r="O739" s="2" t="s">
        <v>869</v>
      </c>
      <c r="P739" s="2" t="s">
        <v>869</v>
      </c>
    </row>
    <row r="740" spans="1:16" ht="12.75">
      <c r="A740" s="2" t="s">
        <v>1580</v>
      </c>
      <c r="B740" s="107">
        <v>5</v>
      </c>
      <c r="E740" s="2">
        <v>736</v>
      </c>
      <c r="H740" s="2" t="s">
        <v>869</v>
      </c>
      <c r="I740" s="2" t="s">
        <v>869</v>
      </c>
      <c r="L740" s="2">
        <v>736</v>
      </c>
      <c r="O740" s="2" t="s">
        <v>869</v>
      </c>
      <c r="P740" s="2" t="s">
        <v>869</v>
      </c>
    </row>
    <row r="741" spans="1:16" ht="12.75">
      <c r="A741" s="2" t="s">
        <v>1581</v>
      </c>
      <c r="B741" s="107">
        <v>5</v>
      </c>
      <c r="E741" s="2">
        <v>737</v>
      </c>
      <c r="H741" s="2" t="s">
        <v>869</v>
      </c>
      <c r="I741" s="2" t="s">
        <v>869</v>
      </c>
      <c r="L741" s="2">
        <v>737</v>
      </c>
      <c r="O741" s="2" t="s">
        <v>869</v>
      </c>
      <c r="P741" s="2" t="s">
        <v>869</v>
      </c>
    </row>
    <row r="742" spans="1:16" ht="12.75">
      <c r="A742" s="2" t="s">
        <v>1582</v>
      </c>
      <c r="B742" s="107">
        <v>5</v>
      </c>
      <c r="E742" s="2">
        <v>738</v>
      </c>
      <c r="H742" s="2" t="s">
        <v>869</v>
      </c>
      <c r="I742" s="2" t="s">
        <v>869</v>
      </c>
      <c r="L742" s="2">
        <v>738</v>
      </c>
      <c r="O742" s="2" t="s">
        <v>869</v>
      </c>
      <c r="P742" s="2" t="s">
        <v>869</v>
      </c>
    </row>
    <row r="743" spans="1:16" ht="12.75">
      <c r="A743" s="2" t="s">
        <v>1583</v>
      </c>
      <c r="B743" s="107">
        <v>5</v>
      </c>
      <c r="E743" s="2">
        <v>739</v>
      </c>
      <c r="H743" s="2" t="s">
        <v>869</v>
      </c>
      <c r="I743" s="2" t="s">
        <v>869</v>
      </c>
      <c r="L743" s="2">
        <v>739</v>
      </c>
      <c r="O743" s="2" t="s">
        <v>869</v>
      </c>
      <c r="P743" s="2" t="s">
        <v>869</v>
      </c>
    </row>
    <row r="744" spans="1:16" ht="12.75">
      <c r="A744" s="2" t="s">
        <v>1584</v>
      </c>
      <c r="B744" s="107">
        <v>5</v>
      </c>
      <c r="E744" s="2">
        <v>740</v>
      </c>
      <c r="H744" s="2" t="s">
        <v>869</v>
      </c>
      <c r="I744" s="2" t="s">
        <v>869</v>
      </c>
      <c r="L744" s="2">
        <v>740</v>
      </c>
      <c r="O744" s="2" t="s">
        <v>869</v>
      </c>
      <c r="P744" s="2" t="s">
        <v>869</v>
      </c>
    </row>
    <row r="745" spans="1:16" ht="12.75">
      <c r="A745" s="2" t="s">
        <v>1585</v>
      </c>
      <c r="B745" s="107">
        <v>4</v>
      </c>
      <c r="E745" s="2">
        <v>741</v>
      </c>
      <c r="H745" s="2" t="s">
        <v>869</v>
      </c>
      <c r="I745" s="2" t="s">
        <v>869</v>
      </c>
      <c r="L745" s="2">
        <v>741</v>
      </c>
      <c r="O745" s="2" t="s">
        <v>869</v>
      </c>
      <c r="P745" s="2" t="s">
        <v>869</v>
      </c>
    </row>
    <row r="746" spans="1:16" ht="12.75">
      <c r="A746" s="2" t="s">
        <v>1586</v>
      </c>
      <c r="B746" s="107">
        <v>4</v>
      </c>
      <c r="E746" s="2">
        <v>742</v>
      </c>
      <c r="H746" s="2" t="s">
        <v>869</v>
      </c>
      <c r="I746" s="2" t="s">
        <v>869</v>
      </c>
      <c r="L746" s="2">
        <v>742</v>
      </c>
      <c r="O746" s="2" t="s">
        <v>869</v>
      </c>
      <c r="P746" s="2" t="s">
        <v>869</v>
      </c>
    </row>
    <row r="747" spans="1:16" ht="12.75">
      <c r="A747" s="2" t="s">
        <v>1587</v>
      </c>
      <c r="B747" s="107">
        <v>4</v>
      </c>
      <c r="E747" s="2">
        <v>743</v>
      </c>
      <c r="H747" s="2" t="s">
        <v>869</v>
      </c>
      <c r="I747" s="2" t="s">
        <v>869</v>
      </c>
      <c r="L747" s="2">
        <v>743</v>
      </c>
      <c r="O747" s="2" t="s">
        <v>869</v>
      </c>
      <c r="P747" s="2" t="s">
        <v>869</v>
      </c>
    </row>
    <row r="748" spans="1:16" ht="12.75">
      <c r="A748" s="2" t="s">
        <v>1588</v>
      </c>
      <c r="B748" s="107">
        <v>4</v>
      </c>
      <c r="E748" s="2">
        <v>744</v>
      </c>
      <c r="H748" s="2" t="s">
        <v>869</v>
      </c>
      <c r="I748" s="2" t="s">
        <v>869</v>
      </c>
      <c r="L748" s="2">
        <v>744</v>
      </c>
      <c r="O748" s="2" t="s">
        <v>869</v>
      </c>
      <c r="P748" s="2" t="s">
        <v>869</v>
      </c>
    </row>
    <row r="749" spans="1:16" ht="12.75">
      <c r="A749" s="2" t="s">
        <v>1589</v>
      </c>
      <c r="B749" s="107">
        <v>4</v>
      </c>
      <c r="E749" s="2">
        <v>745</v>
      </c>
      <c r="H749" s="2" t="s">
        <v>869</v>
      </c>
      <c r="I749" s="2" t="s">
        <v>869</v>
      </c>
      <c r="L749" s="2">
        <v>745</v>
      </c>
      <c r="O749" s="2" t="s">
        <v>869</v>
      </c>
      <c r="P749" s="2" t="s">
        <v>869</v>
      </c>
    </row>
    <row r="750" spans="1:16" ht="12.75">
      <c r="A750" s="2" t="s">
        <v>1590</v>
      </c>
      <c r="B750" s="107">
        <v>4</v>
      </c>
      <c r="E750" s="2">
        <v>746</v>
      </c>
      <c r="H750" s="2" t="s">
        <v>869</v>
      </c>
      <c r="I750" s="2" t="s">
        <v>869</v>
      </c>
      <c r="L750" s="2">
        <v>746</v>
      </c>
      <c r="O750" s="2" t="s">
        <v>869</v>
      </c>
      <c r="P750" s="2" t="s">
        <v>869</v>
      </c>
    </row>
    <row r="751" spans="1:16" ht="12.75">
      <c r="A751" s="2" t="s">
        <v>1591</v>
      </c>
      <c r="B751" s="107">
        <v>4</v>
      </c>
      <c r="E751" s="2">
        <v>747</v>
      </c>
      <c r="H751" s="2" t="s">
        <v>869</v>
      </c>
      <c r="I751" s="2" t="s">
        <v>869</v>
      </c>
      <c r="L751" s="2">
        <v>747</v>
      </c>
      <c r="O751" s="2" t="s">
        <v>869</v>
      </c>
      <c r="P751" s="2" t="s">
        <v>869</v>
      </c>
    </row>
    <row r="752" spans="1:16" ht="12.75">
      <c r="A752" s="2" t="s">
        <v>1592</v>
      </c>
      <c r="B752" s="107">
        <v>4</v>
      </c>
      <c r="E752" s="2">
        <v>748</v>
      </c>
      <c r="H752" s="2" t="s">
        <v>869</v>
      </c>
      <c r="I752" s="2" t="s">
        <v>869</v>
      </c>
      <c r="L752" s="2">
        <v>748</v>
      </c>
      <c r="O752" s="2" t="s">
        <v>869</v>
      </c>
      <c r="P752" s="2" t="s">
        <v>869</v>
      </c>
    </row>
    <row r="753" spans="1:16" ht="12.75">
      <c r="A753" s="2" t="s">
        <v>1593</v>
      </c>
      <c r="B753" s="107">
        <v>4</v>
      </c>
      <c r="E753" s="2">
        <v>749</v>
      </c>
      <c r="H753" s="2" t="s">
        <v>869</v>
      </c>
      <c r="I753" s="2" t="s">
        <v>869</v>
      </c>
      <c r="L753" s="2">
        <v>749</v>
      </c>
      <c r="O753" s="2" t="s">
        <v>869</v>
      </c>
      <c r="P753" s="2" t="s">
        <v>869</v>
      </c>
    </row>
    <row r="754" spans="1:16" ht="12.75">
      <c r="A754" s="2" t="s">
        <v>1594</v>
      </c>
      <c r="B754" s="107">
        <v>4</v>
      </c>
      <c r="E754" s="2">
        <v>750</v>
      </c>
      <c r="H754" s="2" t="s">
        <v>869</v>
      </c>
      <c r="I754" s="2" t="s">
        <v>869</v>
      </c>
      <c r="L754" s="2">
        <v>750</v>
      </c>
      <c r="O754" s="2" t="s">
        <v>869</v>
      </c>
      <c r="P754" s="2" t="s">
        <v>869</v>
      </c>
    </row>
    <row r="755" spans="1:16" ht="12.75">
      <c r="A755" s="2" t="s">
        <v>1595</v>
      </c>
      <c r="B755" s="107">
        <v>4</v>
      </c>
      <c r="E755" s="2">
        <v>751</v>
      </c>
      <c r="H755" s="2" t="s">
        <v>869</v>
      </c>
      <c r="I755" s="2" t="s">
        <v>869</v>
      </c>
      <c r="L755" s="2">
        <v>751</v>
      </c>
      <c r="O755" s="2" t="s">
        <v>869</v>
      </c>
      <c r="P755" s="2" t="s">
        <v>869</v>
      </c>
    </row>
    <row r="756" spans="1:16" ht="12.75">
      <c r="A756" s="2" t="s">
        <v>1596</v>
      </c>
      <c r="B756" s="107">
        <v>4</v>
      </c>
      <c r="E756" s="2">
        <v>752</v>
      </c>
      <c r="H756" s="2" t="s">
        <v>869</v>
      </c>
      <c r="I756" s="2" t="s">
        <v>869</v>
      </c>
      <c r="L756" s="2">
        <v>752</v>
      </c>
      <c r="O756" s="2" t="s">
        <v>869</v>
      </c>
      <c r="P756" s="2" t="s">
        <v>869</v>
      </c>
    </row>
    <row r="757" spans="1:16" ht="12.75">
      <c r="A757" s="2" t="s">
        <v>1597</v>
      </c>
      <c r="B757" s="107">
        <v>4</v>
      </c>
      <c r="E757" s="2">
        <v>753</v>
      </c>
      <c r="H757" s="2" t="s">
        <v>869</v>
      </c>
      <c r="I757" s="2" t="s">
        <v>869</v>
      </c>
      <c r="L757" s="2">
        <v>753</v>
      </c>
      <c r="O757" s="2" t="s">
        <v>869</v>
      </c>
      <c r="P757" s="2" t="s">
        <v>869</v>
      </c>
    </row>
    <row r="758" spans="1:16" ht="12.75">
      <c r="A758" s="2" t="s">
        <v>1598</v>
      </c>
      <c r="B758" s="107">
        <v>4</v>
      </c>
      <c r="E758" s="2">
        <v>754</v>
      </c>
      <c r="H758" s="2" t="s">
        <v>869</v>
      </c>
      <c r="I758" s="2" t="s">
        <v>869</v>
      </c>
      <c r="L758" s="2">
        <v>754</v>
      </c>
      <c r="O758" s="2" t="s">
        <v>869</v>
      </c>
      <c r="P758" s="2" t="s">
        <v>869</v>
      </c>
    </row>
    <row r="759" spans="1:16" ht="12.75">
      <c r="A759" s="2" t="s">
        <v>1599</v>
      </c>
      <c r="B759" s="107">
        <v>4</v>
      </c>
      <c r="E759" s="2">
        <v>755</v>
      </c>
      <c r="H759" s="2" t="s">
        <v>869</v>
      </c>
      <c r="I759" s="2" t="s">
        <v>869</v>
      </c>
      <c r="L759" s="2">
        <v>755</v>
      </c>
      <c r="O759" s="2" t="s">
        <v>869</v>
      </c>
      <c r="P759" s="2" t="s">
        <v>869</v>
      </c>
    </row>
    <row r="760" spans="1:16" ht="12.75">
      <c r="A760" s="2" t="s">
        <v>1600</v>
      </c>
      <c r="B760" s="107">
        <v>4</v>
      </c>
      <c r="E760" s="2">
        <v>756</v>
      </c>
      <c r="H760" s="2" t="s">
        <v>869</v>
      </c>
      <c r="I760" s="2" t="s">
        <v>869</v>
      </c>
      <c r="L760" s="2">
        <v>756</v>
      </c>
      <c r="O760" s="2" t="s">
        <v>869</v>
      </c>
      <c r="P760" s="2" t="s">
        <v>869</v>
      </c>
    </row>
    <row r="761" spans="1:16" ht="12.75">
      <c r="A761" s="2" t="s">
        <v>1601</v>
      </c>
      <c r="B761" s="107">
        <v>4</v>
      </c>
      <c r="E761" s="2">
        <v>757</v>
      </c>
      <c r="H761" s="2" t="s">
        <v>869</v>
      </c>
      <c r="I761" s="2" t="s">
        <v>869</v>
      </c>
      <c r="L761" s="2">
        <v>757</v>
      </c>
      <c r="O761" s="2" t="s">
        <v>869</v>
      </c>
      <c r="P761" s="2" t="s">
        <v>869</v>
      </c>
    </row>
    <row r="762" spans="1:16" ht="12.75">
      <c r="A762" s="2" t="s">
        <v>1602</v>
      </c>
      <c r="B762" s="107">
        <v>4</v>
      </c>
      <c r="E762" s="2">
        <v>758</v>
      </c>
      <c r="H762" s="2" t="s">
        <v>869</v>
      </c>
      <c r="I762" s="2" t="s">
        <v>869</v>
      </c>
      <c r="L762" s="2">
        <v>758</v>
      </c>
      <c r="O762" s="2" t="s">
        <v>869</v>
      </c>
      <c r="P762" s="2" t="s">
        <v>869</v>
      </c>
    </row>
    <row r="763" spans="1:16" ht="12.75">
      <c r="A763" s="2" t="s">
        <v>1603</v>
      </c>
      <c r="B763" s="107">
        <v>4</v>
      </c>
      <c r="E763" s="2">
        <v>759</v>
      </c>
      <c r="H763" s="2" t="s">
        <v>869</v>
      </c>
      <c r="I763" s="2" t="s">
        <v>869</v>
      </c>
      <c r="L763" s="2">
        <v>759</v>
      </c>
      <c r="O763" s="2" t="s">
        <v>869</v>
      </c>
      <c r="P763" s="2" t="s">
        <v>869</v>
      </c>
    </row>
    <row r="764" spans="1:16" ht="12.75">
      <c r="A764" s="2" t="s">
        <v>1604</v>
      </c>
      <c r="B764" s="107">
        <v>4</v>
      </c>
      <c r="E764" s="2">
        <v>760</v>
      </c>
      <c r="H764" s="2" t="s">
        <v>869</v>
      </c>
      <c r="I764" s="2" t="s">
        <v>869</v>
      </c>
      <c r="L764" s="2">
        <v>760</v>
      </c>
      <c r="O764" s="2" t="s">
        <v>869</v>
      </c>
      <c r="P764" s="2" t="s">
        <v>869</v>
      </c>
    </row>
    <row r="765" spans="1:16" ht="12.75">
      <c r="A765" s="2" t="s">
        <v>1605</v>
      </c>
      <c r="B765" s="107">
        <v>3</v>
      </c>
      <c r="E765" s="2">
        <v>761</v>
      </c>
      <c r="H765" s="2" t="s">
        <v>869</v>
      </c>
      <c r="I765" s="2" t="s">
        <v>869</v>
      </c>
      <c r="L765" s="2">
        <v>761</v>
      </c>
      <c r="O765" s="2" t="s">
        <v>869</v>
      </c>
      <c r="P765" s="2" t="s">
        <v>869</v>
      </c>
    </row>
    <row r="766" spans="1:16" ht="12.75">
      <c r="A766" s="2" t="s">
        <v>1606</v>
      </c>
      <c r="B766" s="107">
        <v>3</v>
      </c>
      <c r="E766" s="2">
        <v>762</v>
      </c>
      <c r="H766" s="2" t="s">
        <v>869</v>
      </c>
      <c r="I766" s="2" t="s">
        <v>869</v>
      </c>
      <c r="L766" s="2">
        <v>762</v>
      </c>
      <c r="O766" s="2" t="s">
        <v>869</v>
      </c>
      <c r="P766" s="2" t="s">
        <v>869</v>
      </c>
    </row>
    <row r="767" spans="1:16" ht="12.75">
      <c r="A767" s="2" t="s">
        <v>1607</v>
      </c>
      <c r="B767" s="107">
        <v>3</v>
      </c>
      <c r="E767" s="2">
        <v>763</v>
      </c>
      <c r="H767" s="2" t="s">
        <v>869</v>
      </c>
      <c r="I767" s="2" t="s">
        <v>869</v>
      </c>
      <c r="L767" s="2">
        <v>763</v>
      </c>
      <c r="O767" s="2" t="s">
        <v>869</v>
      </c>
      <c r="P767" s="2" t="s">
        <v>869</v>
      </c>
    </row>
    <row r="768" spans="1:16" ht="12.75">
      <c r="A768" s="2" t="s">
        <v>1608</v>
      </c>
      <c r="B768" s="107">
        <v>3</v>
      </c>
      <c r="E768" s="2">
        <v>764</v>
      </c>
      <c r="H768" s="2" t="s">
        <v>869</v>
      </c>
      <c r="I768" s="2" t="s">
        <v>869</v>
      </c>
      <c r="L768" s="2">
        <v>764</v>
      </c>
      <c r="O768" s="2" t="s">
        <v>869</v>
      </c>
      <c r="P768" s="2" t="s">
        <v>869</v>
      </c>
    </row>
    <row r="769" spans="1:16" ht="12.75">
      <c r="A769" s="2" t="s">
        <v>1609</v>
      </c>
      <c r="B769" s="107">
        <v>3</v>
      </c>
      <c r="E769" s="2">
        <v>765</v>
      </c>
      <c r="H769" s="2" t="s">
        <v>869</v>
      </c>
      <c r="I769" s="2" t="s">
        <v>869</v>
      </c>
      <c r="L769" s="2">
        <v>765</v>
      </c>
      <c r="O769" s="2" t="s">
        <v>869</v>
      </c>
      <c r="P769" s="2" t="s">
        <v>869</v>
      </c>
    </row>
    <row r="770" spans="1:16" ht="12.75">
      <c r="A770" s="2" t="s">
        <v>1610</v>
      </c>
      <c r="B770" s="107">
        <v>3</v>
      </c>
      <c r="E770" s="2">
        <v>766</v>
      </c>
      <c r="H770" s="2" t="s">
        <v>869</v>
      </c>
      <c r="I770" s="2" t="s">
        <v>869</v>
      </c>
      <c r="L770" s="2">
        <v>766</v>
      </c>
      <c r="O770" s="2" t="s">
        <v>869</v>
      </c>
      <c r="P770" s="2" t="s">
        <v>869</v>
      </c>
    </row>
    <row r="771" spans="1:16" ht="12.75">
      <c r="A771" s="2" t="s">
        <v>1611</v>
      </c>
      <c r="B771" s="107">
        <v>3</v>
      </c>
      <c r="E771" s="2">
        <v>767</v>
      </c>
      <c r="H771" s="2" t="s">
        <v>869</v>
      </c>
      <c r="I771" s="2" t="s">
        <v>869</v>
      </c>
      <c r="L771" s="2">
        <v>767</v>
      </c>
      <c r="O771" s="2" t="s">
        <v>869</v>
      </c>
      <c r="P771" s="2" t="s">
        <v>869</v>
      </c>
    </row>
    <row r="772" spans="1:16" ht="12.75">
      <c r="A772" s="2" t="s">
        <v>1612</v>
      </c>
      <c r="B772" s="107">
        <v>3</v>
      </c>
      <c r="E772" s="2">
        <v>768</v>
      </c>
      <c r="H772" s="2" t="s">
        <v>869</v>
      </c>
      <c r="I772" s="2" t="s">
        <v>869</v>
      </c>
      <c r="L772" s="2">
        <v>768</v>
      </c>
      <c r="O772" s="2" t="s">
        <v>869</v>
      </c>
      <c r="P772" s="2" t="s">
        <v>869</v>
      </c>
    </row>
    <row r="773" spans="1:16" ht="12.75">
      <c r="A773" s="2" t="s">
        <v>1613</v>
      </c>
      <c r="B773" s="107">
        <v>3</v>
      </c>
      <c r="E773" s="2">
        <v>769</v>
      </c>
      <c r="H773" s="2" t="s">
        <v>869</v>
      </c>
      <c r="I773" s="2" t="s">
        <v>869</v>
      </c>
      <c r="L773" s="2">
        <v>769</v>
      </c>
      <c r="O773" s="2" t="s">
        <v>869</v>
      </c>
      <c r="P773" s="2" t="s">
        <v>869</v>
      </c>
    </row>
    <row r="774" spans="1:16" ht="12.75">
      <c r="A774" s="2" t="s">
        <v>1614</v>
      </c>
      <c r="B774" s="107">
        <v>3</v>
      </c>
      <c r="E774" s="2">
        <v>770</v>
      </c>
      <c r="H774" s="2" t="s">
        <v>869</v>
      </c>
      <c r="I774" s="2" t="s">
        <v>869</v>
      </c>
      <c r="L774" s="2">
        <v>770</v>
      </c>
      <c r="O774" s="2" t="s">
        <v>869</v>
      </c>
      <c r="P774" s="2" t="s">
        <v>869</v>
      </c>
    </row>
    <row r="775" spans="1:16" ht="12.75">
      <c r="A775" s="2" t="s">
        <v>1615</v>
      </c>
      <c r="B775" s="107">
        <v>3</v>
      </c>
      <c r="E775" s="2">
        <v>771</v>
      </c>
      <c r="H775" s="2" t="s">
        <v>869</v>
      </c>
      <c r="I775" s="2" t="s">
        <v>869</v>
      </c>
      <c r="L775" s="2">
        <v>771</v>
      </c>
      <c r="O775" s="2" t="s">
        <v>869</v>
      </c>
      <c r="P775" s="2" t="s">
        <v>869</v>
      </c>
    </row>
    <row r="776" spans="1:16" ht="12.75">
      <c r="A776" s="2" t="s">
        <v>1616</v>
      </c>
      <c r="B776" s="107">
        <v>3</v>
      </c>
      <c r="E776" s="2">
        <v>772</v>
      </c>
      <c r="H776" s="2" t="s">
        <v>869</v>
      </c>
      <c r="I776" s="2" t="s">
        <v>869</v>
      </c>
      <c r="L776" s="2">
        <v>772</v>
      </c>
      <c r="O776" s="2" t="s">
        <v>869</v>
      </c>
      <c r="P776" s="2" t="s">
        <v>869</v>
      </c>
    </row>
    <row r="777" spans="1:16" ht="12.75">
      <c r="A777" s="2" t="s">
        <v>1617</v>
      </c>
      <c r="B777" s="107">
        <v>3</v>
      </c>
      <c r="E777" s="2">
        <v>773</v>
      </c>
      <c r="H777" s="2" t="s">
        <v>869</v>
      </c>
      <c r="I777" s="2" t="s">
        <v>869</v>
      </c>
      <c r="L777" s="2">
        <v>773</v>
      </c>
      <c r="O777" s="2" t="s">
        <v>869</v>
      </c>
      <c r="P777" s="2" t="s">
        <v>869</v>
      </c>
    </row>
    <row r="778" spans="1:16" ht="12.75">
      <c r="A778" s="2" t="s">
        <v>1618</v>
      </c>
      <c r="B778" s="107">
        <v>3</v>
      </c>
      <c r="E778" s="2">
        <v>774</v>
      </c>
      <c r="H778" s="2" t="s">
        <v>869</v>
      </c>
      <c r="I778" s="2" t="s">
        <v>869</v>
      </c>
      <c r="L778" s="2">
        <v>774</v>
      </c>
      <c r="O778" s="2" t="s">
        <v>869</v>
      </c>
      <c r="P778" s="2" t="s">
        <v>869</v>
      </c>
    </row>
    <row r="779" spans="1:16" ht="12.75">
      <c r="A779" s="2" t="s">
        <v>1619</v>
      </c>
      <c r="B779" s="107">
        <v>3</v>
      </c>
      <c r="E779" s="2">
        <v>775</v>
      </c>
      <c r="H779" s="2" t="s">
        <v>869</v>
      </c>
      <c r="I779" s="2" t="s">
        <v>869</v>
      </c>
      <c r="L779" s="2">
        <v>775</v>
      </c>
      <c r="O779" s="2" t="s">
        <v>869</v>
      </c>
      <c r="P779" s="2" t="s">
        <v>869</v>
      </c>
    </row>
    <row r="780" spans="1:16" ht="12.75">
      <c r="A780" s="2" t="s">
        <v>1620</v>
      </c>
      <c r="B780" s="107">
        <v>3</v>
      </c>
      <c r="E780" s="2">
        <v>776</v>
      </c>
      <c r="H780" s="2" t="s">
        <v>869</v>
      </c>
      <c r="I780" s="2" t="s">
        <v>869</v>
      </c>
      <c r="L780" s="2">
        <v>776</v>
      </c>
      <c r="O780" s="2" t="s">
        <v>869</v>
      </c>
      <c r="P780" s="2" t="s">
        <v>869</v>
      </c>
    </row>
    <row r="781" spans="1:16" ht="12.75">
      <c r="A781" s="2" t="s">
        <v>1621</v>
      </c>
      <c r="B781" s="107">
        <v>3</v>
      </c>
      <c r="E781" s="2">
        <v>777</v>
      </c>
      <c r="H781" s="2" t="s">
        <v>869</v>
      </c>
      <c r="I781" s="2" t="s">
        <v>869</v>
      </c>
      <c r="L781" s="2">
        <v>777</v>
      </c>
      <c r="O781" s="2" t="s">
        <v>869</v>
      </c>
      <c r="P781" s="2" t="s">
        <v>869</v>
      </c>
    </row>
    <row r="782" spans="1:16" ht="12.75">
      <c r="A782" s="2" t="s">
        <v>1622</v>
      </c>
      <c r="B782" s="107">
        <v>3</v>
      </c>
      <c r="E782" s="2">
        <v>778</v>
      </c>
      <c r="H782" s="2" t="s">
        <v>869</v>
      </c>
      <c r="I782" s="2" t="s">
        <v>869</v>
      </c>
      <c r="L782" s="2">
        <v>778</v>
      </c>
      <c r="O782" s="2" t="s">
        <v>869</v>
      </c>
      <c r="P782" s="2" t="s">
        <v>869</v>
      </c>
    </row>
    <row r="783" spans="1:16" ht="12.75">
      <c r="A783" s="2" t="s">
        <v>1623</v>
      </c>
      <c r="B783" s="107">
        <v>3</v>
      </c>
      <c r="E783" s="2">
        <v>779</v>
      </c>
      <c r="H783" s="2" t="s">
        <v>869</v>
      </c>
      <c r="I783" s="2" t="s">
        <v>869</v>
      </c>
      <c r="L783" s="2">
        <v>779</v>
      </c>
      <c r="O783" s="2" t="s">
        <v>869</v>
      </c>
      <c r="P783" s="2" t="s">
        <v>869</v>
      </c>
    </row>
    <row r="784" spans="1:16" ht="12.75">
      <c r="A784" s="2" t="s">
        <v>1624</v>
      </c>
      <c r="B784" s="107">
        <v>3</v>
      </c>
      <c r="E784" s="2">
        <v>780</v>
      </c>
      <c r="H784" s="2" t="s">
        <v>869</v>
      </c>
      <c r="I784" s="2" t="s">
        <v>869</v>
      </c>
      <c r="L784" s="2">
        <v>780</v>
      </c>
      <c r="O784" s="2" t="s">
        <v>869</v>
      </c>
      <c r="P784" s="2" t="s">
        <v>869</v>
      </c>
    </row>
    <row r="785" spans="1:16" ht="12.75">
      <c r="A785" s="2" t="s">
        <v>1625</v>
      </c>
      <c r="B785" s="107">
        <v>2</v>
      </c>
      <c r="E785" s="2">
        <v>781</v>
      </c>
      <c r="H785" s="2" t="s">
        <v>869</v>
      </c>
      <c r="I785" s="2" t="s">
        <v>869</v>
      </c>
      <c r="L785" s="2">
        <v>781</v>
      </c>
      <c r="O785" s="2" t="s">
        <v>869</v>
      </c>
      <c r="P785" s="2" t="s">
        <v>869</v>
      </c>
    </row>
    <row r="786" spans="1:16" ht="12.75">
      <c r="A786" s="2" t="s">
        <v>1626</v>
      </c>
      <c r="B786" s="107">
        <v>2</v>
      </c>
      <c r="E786" s="2">
        <v>782</v>
      </c>
      <c r="H786" s="2" t="s">
        <v>869</v>
      </c>
      <c r="I786" s="2" t="s">
        <v>869</v>
      </c>
      <c r="L786" s="2">
        <v>782</v>
      </c>
      <c r="O786" s="2" t="s">
        <v>869</v>
      </c>
      <c r="P786" s="2" t="s">
        <v>869</v>
      </c>
    </row>
    <row r="787" spans="1:16" ht="12.75">
      <c r="A787" s="2" t="s">
        <v>1627</v>
      </c>
      <c r="B787" s="107">
        <v>2</v>
      </c>
      <c r="E787" s="2">
        <v>783</v>
      </c>
      <c r="H787" s="2" t="s">
        <v>869</v>
      </c>
      <c r="I787" s="2" t="s">
        <v>869</v>
      </c>
      <c r="L787" s="2">
        <v>783</v>
      </c>
      <c r="O787" s="2" t="s">
        <v>869</v>
      </c>
      <c r="P787" s="2" t="s">
        <v>869</v>
      </c>
    </row>
    <row r="788" spans="1:16" ht="12.75">
      <c r="A788" s="2" t="s">
        <v>1628</v>
      </c>
      <c r="B788" s="107">
        <v>2</v>
      </c>
      <c r="E788" s="2">
        <v>784</v>
      </c>
      <c r="H788" s="2" t="s">
        <v>869</v>
      </c>
      <c r="I788" s="2" t="s">
        <v>869</v>
      </c>
      <c r="L788" s="2">
        <v>784</v>
      </c>
      <c r="O788" s="2" t="s">
        <v>869</v>
      </c>
      <c r="P788" s="2" t="s">
        <v>869</v>
      </c>
    </row>
    <row r="789" spans="1:16" ht="12.75">
      <c r="A789" s="2" t="s">
        <v>1629</v>
      </c>
      <c r="B789" s="107">
        <v>2</v>
      </c>
      <c r="E789" s="2">
        <v>785</v>
      </c>
      <c r="H789" s="2" t="s">
        <v>869</v>
      </c>
      <c r="I789" s="2" t="s">
        <v>869</v>
      </c>
      <c r="L789" s="2">
        <v>785</v>
      </c>
      <c r="O789" s="2" t="s">
        <v>869</v>
      </c>
      <c r="P789" s="2" t="s">
        <v>869</v>
      </c>
    </row>
    <row r="790" spans="1:16" ht="12.75">
      <c r="A790" s="2" t="s">
        <v>1630</v>
      </c>
      <c r="B790" s="107">
        <v>2</v>
      </c>
      <c r="E790" s="2">
        <v>786</v>
      </c>
      <c r="H790" s="2" t="s">
        <v>869</v>
      </c>
      <c r="I790" s="2" t="s">
        <v>869</v>
      </c>
      <c r="L790" s="2">
        <v>786</v>
      </c>
      <c r="O790" s="2" t="s">
        <v>869</v>
      </c>
      <c r="P790" s="2" t="s">
        <v>869</v>
      </c>
    </row>
    <row r="791" spans="1:16" ht="12.75">
      <c r="A791" s="2" t="s">
        <v>1631</v>
      </c>
      <c r="B791" s="107">
        <v>2</v>
      </c>
      <c r="E791" s="2">
        <v>787</v>
      </c>
      <c r="H791" s="2" t="s">
        <v>869</v>
      </c>
      <c r="I791" s="2" t="s">
        <v>869</v>
      </c>
      <c r="L791" s="2">
        <v>787</v>
      </c>
      <c r="O791" s="2" t="s">
        <v>869</v>
      </c>
      <c r="P791" s="2" t="s">
        <v>869</v>
      </c>
    </row>
    <row r="792" spans="1:16" ht="12.75">
      <c r="A792" s="2" t="s">
        <v>1632</v>
      </c>
      <c r="B792" s="107">
        <v>2</v>
      </c>
      <c r="E792" s="2">
        <v>788</v>
      </c>
      <c r="H792" s="2" t="s">
        <v>869</v>
      </c>
      <c r="I792" s="2" t="s">
        <v>869</v>
      </c>
      <c r="L792" s="2">
        <v>788</v>
      </c>
      <c r="O792" s="2" t="s">
        <v>869</v>
      </c>
      <c r="P792" s="2" t="s">
        <v>869</v>
      </c>
    </row>
    <row r="793" spans="1:16" ht="12.75">
      <c r="A793" s="2" t="s">
        <v>1633</v>
      </c>
      <c r="B793" s="107">
        <v>2</v>
      </c>
      <c r="E793" s="2">
        <v>789</v>
      </c>
      <c r="H793" s="2" t="s">
        <v>869</v>
      </c>
      <c r="I793" s="2" t="s">
        <v>869</v>
      </c>
      <c r="L793" s="2">
        <v>789</v>
      </c>
      <c r="O793" s="2" t="s">
        <v>869</v>
      </c>
      <c r="P793" s="2" t="s">
        <v>869</v>
      </c>
    </row>
    <row r="794" spans="1:16" ht="12.75">
      <c r="A794" s="2" t="s">
        <v>1634</v>
      </c>
      <c r="B794" s="107">
        <v>2</v>
      </c>
      <c r="E794" s="2">
        <v>790</v>
      </c>
      <c r="H794" s="2" t="s">
        <v>869</v>
      </c>
      <c r="I794" s="2" t="s">
        <v>869</v>
      </c>
      <c r="L794" s="2">
        <v>790</v>
      </c>
      <c r="O794" s="2" t="s">
        <v>869</v>
      </c>
      <c r="P794" s="2" t="s">
        <v>869</v>
      </c>
    </row>
    <row r="795" spans="1:16" ht="12.75">
      <c r="A795" s="2" t="s">
        <v>1635</v>
      </c>
      <c r="B795" s="107">
        <v>2</v>
      </c>
      <c r="E795" s="2">
        <v>791</v>
      </c>
      <c r="H795" s="2" t="s">
        <v>869</v>
      </c>
      <c r="I795" s="2" t="s">
        <v>869</v>
      </c>
      <c r="L795" s="2">
        <v>791</v>
      </c>
      <c r="O795" s="2" t="s">
        <v>869</v>
      </c>
      <c r="P795" s="2" t="s">
        <v>869</v>
      </c>
    </row>
    <row r="796" spans="1:16" ht="12.75">
      <c r="A796" s="2" t="s">
        <v>1636</v>
      </c>
      <c r="B796" s="107">
        <v>2</v>
      </c>
      <c r="E796" s="2">
        <v>792</v>
      </c>
      <c r="H796" s="2" t="s">
        <v>869</v>
      </c>
      <c r="I796" s="2" t="s">
        <v>869</v>
      </c>
      <c r="L796" s="2">
        <v>792</v>
      </c>
      <c r="O796" s="2" t="s">
        <v>869</v>
      </c>
      <c r="P796" s="2" t="s">
        <v>869</v>
      </c>
    </row>
    <row r="797" spans="1:16" ht="12.75">
      <c r="A797" s="2" t="s">
        <v>1637</v>
      </c>
      <c r="B797" s="107">
        <v>2</v>
      </c>
      <c r="E797" s="2">
        <v>793</v>
      </c>
      <c r="H797" s="2" t="s">
        <v>869</v>
      </c>
      <c r="I797" s="2" t="s">
        <v>869</v>
      </c>
      <c r="L797" s="2">
        <v>793</v>
      </c>
      <c r="O797" s="2" t="s">
        <v>869</v>
      </c>
      <c r="P797" s="2" t="s">
        <v>869</v>
      </c>
    </row>
    <row r="798" spans="1:16" ht="12.75">
      <c r="A798" s="2" t="s">
        <v>1638</v>
      </c>
      <c r="B798" s="107">
        <v>2</v>
      </c>
      <c r="E798" s="2">
        <v>794</v>
      </c>
      <c r="H798" s="2" t="s">
        <v>869</v>
      </c>
      <c r="I798" s="2" t="s">
        <v>869</v>
      </c>
      <c r="L798" s="2">
        <v>794</v>
      </c>
      <c r="O798" s="2" t="s">
        <v>869</v>
      </c>
      <c r="P798" s="2" t="s">
        <v>869</v>
      </c>
    </row>
    <row r="799" spans="1:16" ht="12.75">
      <c r="A799" s="2" t="s">
        <v>1639</v>
      </c>
      <c r="B799" s="107">
        <v>2</v>
      </c>
      <c r="E799" s="2">
        <v>795</v>
      </c>
      <c r="H799" s="2" t="s">
        <v>869</v>
      </c>
      <c r="I799" s="2" t="s">
        <v>869</v>
      </c>
      <c r="L799" s="2">
        <v>795</v>
      </c>
      <c r="O799" s="2" t="s">
        <v>869</v>
      </c>
      <c r="P799" s="2" t="s">
        <v>869</v>
      </c>
    </row>
    <row r="800" spans="1:16" ht="12.75">
      <c r="A800" s="2" t="s">
        <v>1640</v>
      </c>
      <c r="B800" s="107">
        <v>2</v>
      </c>
      <c r="E800" s="2">
        <v>796</v>
      </c>
      <c r="H800" s="2" t="s">
        <v>869</v>
      </c>
      <c r="I800" s="2" t="s">
        <v>869</v>
      </c>
      <c r="L800" s="2">
        <v>796</v>
      </c>
      <c r="O800" s="2" t="s">
        <v>869</v>
      </c>
      <c r="P800" s="2" t="s">
        <v>869</v>
      </c>
    </row>
    <row r="801" spans="1:16" ht="12.75">
      <c r="A801" s="2" t="s">
        <v>1641</v>
      </c>
      <c r="B801" s="107">
        <v>2</v>
      </c>
      <c r="E801" s="2">
        <v>797</v>
      </c>
      <c r="H801" s="2" t="s">
        <v>869</v>
      </c>
      <c r="I801" s="2" t="s">
        <v>869</v>
      </c>
      <c r="L801" s="2">
        <v>797</v>
      </c>
      <c r="O801" s="2" t="s">
        <v>869</v>
      </c>
      <c r="P801" s="2" t="s">
        <v>869</v>
      </c>
    </row>
    <row r="802" spans="1:16" ht="12.75">
      <c r="A802" s="2" t="s">
        <v>1642</v>
      </c>
      <c r="B802" s="107">
        <v>2</v>
      </c>
      <c r="E802" s="2">
        <v>798</v>
      </c>
      <c r="H802" s="2" t="s">
        <v>869</v>
      </c>
      <c r="I802" s="2" t="s">
        <v>869</v>
      </c>
      <c r="L802" s="2">
        <v>798</v>
      </c>
      <c r="O802" s="2" t="s">
        <v>869</v>
      </c>
      <c r="P802" s="2" t="s">
        <v>869</v>
      </c>
    </row>
    <row r="803" spans="1:16" ht="12.75">
      <c r="A803" s="2" t="s">
        <v>1643</v>
      </c>
      <c r="B803" s="107">
        <v>2</v>
      </c>
      <c r="E803" s="2">
        <v>799</v>
      </c>
      <c r="H803" s="2" t="s">
        <v>869</v>
      </c>
      <c r="I803" s="2" t="s">
        <v>869</v>
      </c>
      <c r="L803" s="2">
        <v>799</v>
      </c>
      <c r="O803" s="2" t="s">
        <v>869</v>
      </c>
      <c r="P803" s="2" t="s">
        <v>869</v>
      </c>
    </row>
    <row r="804" spans="1:16" ht="12.75">
      <c r="A804" s="2" t="s">
        <v>1644</v>
      </c>
      <c r="B804" s="107">
        <v>2</v>
      </c>
      <c r="E804" s="2">
        <v>800</v>
      </c>
      <c r="H804" s="2" t="s">
        <v>869</v>
      </c>
      <c r="I804" s="2" t="s">
        <v>869</v>
      </c>
      <c r="L804" s="2">
        <v>800</v>
      </c>
      <c r="O804" s="2" t="s">
        <v>869</v>
      </c>
      <c r="P804" s="2" t="s">
        <v>869</v>
      </c>
    </row>
    <row r="805" spans="1:2" ht="12.75">
      <c r="A805" s="2" t="s">
        <v>1645</v>
      </c>
      <c r="B805" s="107">
        <v>1</v>
      </c>
    </row>
    <row r="806" spans="1:2" ht="12.75">
      <c r="A806" s="2" t="s">
        <v>1646</v>
      </c>
      <c r="B806" s="107">
        <v>1</v>
      </c>
    </row>
    <row r="807" spans="1:2" ht="12.75">
      <c r="A807" s="2" t="s">
        <v>1647</v>
      </c>
      <c r="B807" s="107">
        <v>1</v>
      </c>
    </row>
    <row r="808" spans="1:2" ht="12.75">
      <c r="A808" s="2" t="s">
        <v>1648</v>
      </c>
      <c r="B808" s="107">
        <v>1</v>
      </c>
    </row>
    <row r="809" spans="1:2" ht="12.75">
      <c r="A809" s="2" t="s">
        <v>1649</v>
      </c>
      <c r="B809" s="107">
        <v>1</v>
      </c>
    </row>
    <row r="810" spans="1:2" ht="12.75">
      <c r="A810" s="2" t="s">
        <v>1650</v>
      </c>
      <c r="B810" s="107">
        <v>1</v>
      </c>
    </row>
    <row r="811" spans="1:2" ht="12.75">
      <c r="A811" s="2" t="s">
        <v>1651</v>
      </c>
      <c r="B811" s="107">
        <v>1</v>
      </c>
    </row>
    <row r="812" spans="1:2" ht="12.75">
      <c r="A812" s="2" t="s">
        <v>1652</v>
      </c>
      <c r="B812" s="107">
        <v>1</v>
      </c>
    </row>
    <row r="813" spans="1:2" ht="12.75">
      <c r="A813" s="2" t="s">
        <v>1653</v>
      </c>
      <c r="B813" s="107">
        <v>1</v>
      </c>
    </row>
    <row r="814" spans="1:2" ht="12.75">
      <c r="A814" s="2" t="s">
        <v>1654</v>
      </c>
      <c r="B814" s="107">
        <v>1</v>
      </c>
    </row>
    <row r="815" spans="1:2" ht="12.75">
      <c r="A815" s="2" t="s">
        <v>1655</v>
      </c>
      <c r="B815" s="107">
        <v>1</v>
      </c>
    </row>
    <row r="816" spans="1:2" ht="12.75">
      <c r="A816" s="2" t="s">
        <v>1656</v>
      </c>
      <c r="B816" s="107">
        <v>1</v>
      </c>
    </row>
    <row r="817" spans="1:2" ht="12.75">
      <c r="A817" s="2" t="s">
        <v>1657</v>
      </c>
      <c r="B817" s="107">
        <v>1</v>
      </c>
    </row>
    <row r="818" spans="1:2" ht="12.75">
      <c r="A818" s="2" t="s">
        <v>1658</v>
      </c>
      <c r="B818" s="107">
        <v>1</v>
      </c>
    </row>
    <row r="819" spans="1:2" ht="12.75">
      <c r="A819" s="2" t="s">
        <v>1659</v>
      </c>
      <c r="B819" s="107">
        <v>1</v>
      </c>
    </row>
    <row r="820" spans="1:2" ht="12.75">
      <c r="A820" s="2" t="s">
        <v>1660</v>
      </c>
      <c r="B820" s="107">
        <v>1</v>
      </c>
    </row>
    <row r="821" spans="1:2" ht="12.75">
      <c r="A821" s="2" t="s">
        <v>1661</v>
      </c>
      <c r="B821" s="107">
        <v>1</v>
      </c>
    </row>
    <row r="822" spans="1:2" ht="12.75">
      <c r="A822" s="2" t="s">
        <v>1662</v>
      </c>
      <c r="B822" s="107">
        <v>1</v>
      </c>
    </row>
    <row r="823" spans="1:2" ht="12.75">
      <c r="A823" s="2" t="s">
        <v>1663</v>
      </c>
      <c r="B823" s="107">
        <v>1</v>
      </c>
    </row>
    <row r="824" spans="1:2" ht="12.75">
      <c r="A824" s="2" t="s">
        <v>1664</v>
      </c>
      <c r="B824" s="107">
        <v>1</v>
      </c>
    </row>
    <row r="825" spans="1:2" ht="12.75">
      <c r="A825" s="2" t="s">
        <v>1665</v>
      </c>
      <c r="B825" s="107">
        <v>1</v>
      </c>
    </row>
    <row r="826" spans="1:2" ht="12.75">
      <c r="A826" s="2" t="s">
        <v>1666</v>
      </c>
      <c r="B826" s="107">
        <v>1</v>
      </c>
    </row>
    <row r="827" spans="1:2" ht="12.75">
      <c r="A827" s="2" t="s">
        <v>1667</v>
      </c>
      <c r="B827" s="107">
        <v>1</v>
      </c>
    </row>
    <row r="828" spans="1:2" ht="12.75">
      <c r="A828" s="2" t="s">
        <v>1668</v>
      </c>
      <c r="B828" s="107">
        <v>1</v>
      </c>
    </row>
    <row r="829" spans="1:2" ht="12.75">
      <c r="A829" s="2" t="s">
        <v>1669</v>
      </c>
      <c r="B829" s="107">
        <v>1</v>
      </c>
    </row>
    <row r="830" spans="1:2" ht="12.75">
      <c r="A830" s="2" t="s">
        <v>1670</v>
      </c>
      <c r="B830" s="107">
        <v>1</v>
      </c>
    </row>
    <row r="831" spans="1:2" ht="12.75">
      <c r="A831" s="2" t="s">
        <v>1671</v>
      </c>
      <c r="B831" s="107">
        <v>1</v>
      </c>
    </row>
    <row r="832" spans="1:2" ht="12.75">
      <c r="A832" s="2" t="s">
        <v>1672</v>
      </c>
      <c r="B832" s="107">
        <v>1</v>
      </c>
    </row>
    <row r="833" spans="1:2" ht="12.75">
      <c r="A833" s="2" t="s">
        <v>1673</v>
      </c>
      <c r="B833" s="107">
        <v>1</v>
      </c>
    </row>
    <row r="834" spans="1:2" ht="12.75">
      <c r="A834" s="2" t="s">
        <v>1674</v>
      </c>
      <c r="B834" s="107">
        <v>1</v>
      </c>
    </row>
    <row r="835" spans="1:2" ht="12.75">
      <c r="A835" s="2" t="s">
        <v>1675</v>
      </c>
      <c r="B835" s="107">
        <v>1</v>
      </c>
    </row>
    <row r="836" spans="1:2" ht="12.75">
      <c r="A836" s="2" t="s">
        <v>1676</v>
      </c>
      <c r="B836" s="107">
        <v>1</v>
      </c>
    </row>
    <row r="837" spans="1:2" ht="12.75">
      <c r="A837" s="2" t="s">
        <v>1677</v>
      </c>
      <c r="B837" s="107">
        <v>1</v>
      </c>
    </row>
    <row r="838" spans="1:2" ht="12.75">
      <c r="A838" s="2" t="s">
        <v>1678</v>
      </c>
      <c r="B838" s="107">
        <v>1</v>
      </c>
    </row>
    <row r="839" spans="1:2" ht="12.75">
      <c r="A839" s="2" t="s">
        <v>1679</v>
      </c>
      <c r="B839" s="107">
        <v>1</v>
      </c>
    </row>
    <row r="840" spans="1:2" ht="12.75">
      <c r="A840" s="2" t="s">
        <v>1680</v>
      </c>
      <c r="B840" s="107">
        <v>1</v>
      </c>
    </row>
    <row r="841" spans="1:2" ht="12.75">
      <c r="A841" s="2" t="s">
        <v>1681</v>
      </c>
      <c r="B841" s="107">
        <v>1</v>
      </c>
    </row>
    <row r="842" spans="1:2" ht="12.75">
      <c r="A842" s="2" t="s">
        <v>1682</v>
      </c>
      <c r="B842" s="107">
        <v>1</v>
      </c>
    </row>
    <row r="843" spans="1:2" ht="12.75">
      <c r="A843" s="2" t="s">
        <v>1683</v>
      </c>
      <c r="B843" s="107">
        <v>1</v>
      </c>
    </row>
    <row r="844" spans="1:2" ht="12.75">
      <c r="A844" s="2" t="s">
        <v>1684</v>
      </c>
      <c r="B844" s="107">
        <v>1</v>
      </c>
    </row>
    <row r="845" spans="1:2" ht="12.75">
      <c r="A845" s="2" t="s">
        <v>1685</v>
      </c>
      <c r="B845" s="107">
        <v>1</v>
      </c>
    </row>
    <row r="846" spans="1:2" ht="12.75">
      <c r="A846" s="2" t="s">
        <v>1686</v>
      </c>
      <c r="B846" s="107">
        <v>1</v>
      </c>
    </row>
    <row r="847" spans="1:2" ht="12.75">
      <c r="A847" s="2" t="s">
        <v>1687</v>
      </c>
      <c r="B847" s="107">
        <v>1</v>
      </c>
    </row>
    <row r="848" spans="1:2" ht="12.75">
      <c r="A848" s="2" t="s">
        <v>1688</v>
      </c>
      <c r="B848" s="107">
        <v>1</v>
      </c>
    </row>
    <row r="849" spans="1:2" ht="12.75">
      <c r="A849" s="2" t="s">
        <v>1689</v>
      </c>
      <c r="B849" s="107">
        <v>1</v>
      </c>
    </row>
    <row r="850" spans="1:2" ht="12.75">
      <c r="A850" s="2" t="s">
        <v>1690</v>
      </c>
      <c r="B850" s="107">
        <v>1</v>
      </c>
    </row>
    <row r="851" spans="1:2" ht="12.75">
      <c r="A851" s="2" t="s">
        <v>1691</v>
      </c>
      <c r="B851" s="107">
        <v>1</v>
      </c>
    </row>
    <row r="852" spans="1:2" ht="12.75">
      <c r="A852" s="2" t="s">
        <v>1692</v>
      </c>
      <c r="B852" s="107">
        <v>1</v>
      </c>
    </row>
    <row r="853" spans="1:2" ht="12.75">
      <c r="A853" s="2" t="s">
        <v>1693</v>
      </c>
      <c r="B853" s="107">
        <v>1</v>
      </c>
    </row>
    <row r="854" spans="1:2" ht="12.75">
      <c r="A854" s="2" t="s">
        <v>1694</v>
      </c>
      <c r="B854" s="107">
        <v>1</v>
      </c>
    </row>
    <row r="855" spans="1:2" ht="12.75">
      <c r="A855" s="2" t="s">
        <v>1695</v>
      </c>
      <c r="B855" s="107">
        <v>1</v>
      </c>
    </row>
    <row r="856" spans="1:2" ht="12.75">
      <c r="A856" s="2" t="s">
        <v>1696</v>
      </c>
      <c r="B856" s="107">
        <v>1</v>
      </c>
    </row>
    <row r="857" spans="1:2" ht="12.75">
      <c r="A857" s="2" t="s">
        <v>1697</v>
      </c>
      <c r="B857" s="107">
        <v>1</v>
      </c>
    </row>
    <row r="858" spans="1:2" ht="12.75">
      <c r="A858" s="2" t="s">
        <v>1698</v>
      </c>
      <c r="B858" s="107">
        <v>1</v>
      </c>
    </row>
    <row r="859" spans="1:2" ht="12.75">
      <c r="A859" s="2" t="s">
        <v>1699</v>
      </c>
      <c r="B859" s="107">
        <v>1</v>
      </c>
    </row>
    <row r="860" spans="1:2" ht="12.75">
      <c r="A860" s="2" t="s">
        <v>1700</v>
      </c>
      <c r="B860" s="107">
        <v>1</v>
      </c>
    </row>
    <row r="861" spans="1:2" ht="12.75">
      <c r="A861" s="2" t="s">
        <v>1701</v>
      </c>
      <c r="B861" s="107">
        <v>1</v>
      </c>
    </row>
    <row r="862" spans="1:2" ht="12.75">
      <c r="A862" s="2" t="s">
        <v>1702</v>
      </c>
      <c r="B862" s="107">
        <v>1</v>
      </c>
    </row>
    <row r="863" spans="1:2" ht="12.75">
      <c r="A863" s="2" t="s">
        <v>1703</v>
      </c>
      <c r="B863" s="107">
        <v>1</v>
      </c>
    </row>
    <row r="864" spans="1:2" ht="12.75">
      <c r="A864" s="2" t="s">
        <v>1704</v>
      </c>
      <c r="B864" s="107">
        <v>1</v>
      </c>
    </row>
    <row r="865" spans="1:2" ht="12.75">
      <c r="A865" s="2" t="s">
        <v>1705</v>
      </c>
      <c r="B865" s="107">
        <v>1</v>
      </c>
    </row>
    <row r="866" spans="1:2" ht="12.75">
      <c r="A866" s="2" t="s">
        <v>1706</v>
      </c>
      <c r="B866" s="107">
        <v>1</v>
      </c>
    </row>
    <row r="867" spans="1:2" ht="12.75">
      <c r="A867" s="2" t="s">
        <v>1707</v>
      </c>
      <c r="B867" s="107">
        <v>1</v>
      </c>
    </row>
    <row r="868" spans="1:2" ht="12.75">
      <c r="A868" s="2" t="s">
        <v>1708</v>
      </c>
      <c r="B868" s="107">
        <v>1</v>
      </c>
    </row>
    <row r="869" spans="1:2" ht="12.75">
      <c r="A869" s="2" t="s">
        <v>1709</v>
      </c>
      <c r="B869" s="107">
        <v>1</v>
      </c>
    </row>
    <row r="870" spans="1:2" ht="12.75">
      <c r="A870" s="2" t="s">
        <v>1710</v>
      </c>
      <c r="B870" s="107">
        <v>1</v>
      </c>
    </row>
    <row r="871" spans="1:2" ht="12.75">
      <c r="A871" s="2" t="s">
        <v>1711</v>
      </c>
      <c r="B871" s="107">
        <v>1</v>
      </c>
    </row>
    <row r="872" spans="1:2" ht="12.75">
      <c r="A872" s="2" t="s">
        <v>1712</v>
      </c>
      <c r="B872" s="107">
        <v>1</v>
      </c>
    </row>
    <row r="873" spans="1:2" ht="12.75">
      <c r="A873" s="2" t="s">
        <v>1713</v>
      </c>
      <c r="B873" s="107">
        <v>1</v>
      </c>
    </row>
    <row r="874" spans="1:2" ht="12.75">
      <c r="A874" s="2" t="s">
        <v>1714</v>
      </c>
      <c r="B874" s="107">
        <v>1</v>
      </c>
    </row>
    <row r="875" spans="1:2" ht="12.75">
      <c r="A875" s="2" t="s">
        <v>1715</v>
      </c>
      <c r="B875" s="107">
        <v>1</v>
      </c>
    </row>
    <row r="876" spans="1:2" ht="12.75">
      <c r="A876" s="2" t="s">
        <v>1716</v>
      </c>
      <c r="B876" s="107">
        <v>1</v>
      </c>
    </row>
    <row r="877" spans="1:2" ht="12.75">
      <c r="A877" s="2" t="s">
        <v>1717</v>
      </c>
      <c r="B877" s="107">
        <v>1</v>
      </c>
    </row>
    <row r="878" spans="1:2" ht="12.75">
      <c r="A878" s="2" t="s">
        <v>1718</v>
      </c>
      <c r="B878" s="107">
        <v>1</v>
      </c>
    </row>
    <row r="879" spans="1:2" ht="12.75">
      <c r="A879" s="2" t="s">
        <v>1719</v>
      </c>
      <c r="B879" s="107">
        <v>1</v>
      </c>
    </row>
    <row r="880" spans="1:2" ht="12.75">
      <c r="A880" s="2" t="s">
        <v>1720</v>
      </c>
      <c r="B880" s="107">
        <v>1</v>
      </c>
    </row>
    <row r="881" spans="1:2" ht="12.75">
      <c r="A881" s="2" t="s">
        <v>1721</v>
      </c>
      <c r="B881" s="107">
        <v>1</v>
      </c>
    </row>
    <row r="882" spans="1:2" ht="12.75">
      <c r="A882" s="2" t="s">
        <v>1722</v>
      </c>
      <c r="B882" s="107">
        <v>1</v>
      </c>
    </row>
    <row r="883" spans="1:2" ht="12.75">
      <c r="A883" s="2" t="s">
        <v>1723</v>
      </c>
      <c r="B883" s="107">
        <v>1</v>
      </c>
    </row>
    <row r="884" spans="1:2" ht="12.75">
      <c r="A884" s="2" t="s">
        <v>1724</v>
      </c>
      <c r="B884" s="107">
        <v>1</v>
      </c>
    </row>
    <row r="885" spans="1:2" ht="12.75">
      <c r="A885" s="2" t="s">
        <v>1725</v>
      </c>
      <c r="B885" s="107">
        <v>1</v>
      </c>
    </row>
    <row r="886" spans="1:2" ht="12.75">
      <c r="A886" s="2" t="s">
        <v>1726</v>
      </c>
      <c r="B886" s="107">
        <v>1</v>
      </c>
    </row>
    <row r="887" spans="1:2" ht="12.75">
      <c r="A887" s="2" t="s">
        <v>1727</v>
      </c>
      <c r="B887" s="107">
        <v>1</v>
      </c>
    </row>
    <row r="888" spans="1:2" ht="12.75">
      <c r="A888" s="2" t="s">
        <v>1728</v>
      </c>
      <c r="B888" s="107">
        <v>1</v>
      </c>
    </row>
    <row r="889" spans="1:2" ht="12.75">
      <c r="A889" s="2" t="s">
        <v>1729</v>
      </c>
      <c r="B889" s="107">
        <v>1</v>
      </c>
    </row>
    <row r="890" spans="1:2" ht="12.75">
      <c r="A890" s="2" t="s">
        <v>1730</v>
      </c>
      <c r="B890" s="107">
        <v>1</v>
      </c>
    </row>
    <row r="891" spans="1:2" ht="12.75">
      <c r="A891" s="2" t="s">
        <v>1731</v>
      </c>
      <c r="B891" s="107">
        <v>1</v>
      </c>
    </row>
    <row r="892" spans="1:2" ht="12.75">
      <c r="A892" s="2" t="s">
        <v>1732</v>
      </c>
      <c r="B892" s="107">
        <v>1</v>
      </c>
    </row>
    <row r="893" spans="1:2" ht="12.75">
      <c r="A893" s="2" t="s">
        <v>1733</v>
      </c>
      <c r="B893" s="107">
        <v>1</v>
      </c>
    </row>
    <row r="894" spans="1:2" ht="12.75">
      <c r="A894" s="2" t="s">
        <v>1734</v>
      </c>
      <c r="B894" s="107">
        <v>1</v>
      </c>
    </row>
    <row r="895" spans="1:2" ht="12.75">
      <c r="A895" s="2" t="s">
        <v>1735</v>
      </c>
      <c r="B895" s="107">
        <v>1</v>
      </c>
    </row>
    <row r="896" spans="1:2" ht="12.75">
      <c r="A896" s="2" t="s">
        <v>1736</v>
      </c>
      <c r="B896" s="107">
        <v>1</v>
      </c>
    </row>
    <row r="897" spans="1:2" ht="12.75">
      <c r="A897" s="2" t="s">
        <v>1737</v>
      </c>
      <c r="B897" s="107">
        <v>1</v>
      </c>
    </row>
    <row r="898" spans="1:2" ht="12.75">
      <c r="A898" s="2" t="s">
        <v>1738</v>
      </c>
      <c r="B898" s="107">
        <v>1</v>
      </c>
    </row>
    <row r="899" spans="1:2" ht="12.75">
      <c r="A899" s="2" t="s">
        <v>1739</v>
      </c>
      <c r="B899" s="107">
        <v>1</v>
      </c>
    </row>
    <row r="900" spans="1:2" ht="12.75">
      <c r="A900" s="2" t="s">
        <v>1740</v>
      </c>
      <c r="B900" s="107">
        <v>1</v>
      </c>
    </row>
    <row r="901" spans="1:2" ht="12.75">
      <c r="A901" s="2" t="s">
        <v>1741</v>
      </c>
      <c r="B901" s="107">
        <v>1</v>
      </c>
    </row>
    <row r="902" spans="1:2" ht="12.75">
      <c r="A902" s="2" t="s">
        <v>1742</v>
      </c>
      <c r="B902" s="107">
        <v>1</v>
      </c>
    </row>
    <row r="903" spans="1:2" ht="12.75">
      <c r="A903" s="2" t="s">
        <v>1743</v>
      </c>
      <c r="B903" s="107">
        <v>1</v>
      </c>
    </row>
    <row r="904" spans="1:2" ht="12.75">
      <c r="A904" s="2" t="s">
        <v>1744</v>
      </c>
      <c r="B904" s="107">
        <v>1</v>
      </c>
    </row>
    <row r="905" spans="1:2" ht="12.75">
      <c r="A905" s="2" t="s">
        <v>1745</v>
      </c>
      <c r="B905" s="107">
        <v>1</v>
      </c>
    </row>
    <row r="906" spans="1:2" ht="12.75">
      <c r="A906" s="2" t="s">
        <v>1746</v>
      </c>
      <c r="B906" s="107">
        <v>1</v>
      </c>
    </row>
    <row r="907" spans="1:2" ht="12.75">
      <c r="A907" s="2" t="s">
        <v>1747</v>
      </c>
      <c r="B907" s="107">
        <v>1</v>
      </c>
    </row>
    <row r="908" spans="1:2" ht="12.75">
      <c r="A908" s="2" t="s">
        <v>1748</v>
      </c>
      <c r="B908" s="107">
        <v>1</v>
      </c>
    </row>
    <row r="909" spans="1:2" ht="12.75">
      <c r="A909" s="2" t="s">
        <v>1749</v>
      </c>
      <c r="B909" s="107">
        <v>1</v>
      </c>
    </row>
    <row r="910" spans="1:2" ht="12.75">
      <c r="A910" s="2" t="s">
        <v>1750</v>
      </c>
      <c r="B910" s="107">
        <v>1</v>
      </c>
    </row>
    <row r="911" spans="1:2" ht="12.75">
      <c r="A911" s="2" t="s">
        <v>1751</v>
      </c>
      <c r="B911" s="107">
        <v>1</v>
      </c>
    </row>
    <row r="912" spans="1:2" ht="12.75">
      <c r="A912" s="2" t="s">
        <v>1752</v>
      </c>
      <c r="B912" s="107">
        <v>1</v>
      </c>
    </row>
    <row r="913" spans="1:2" ht="12.75">
      <c r="A913" s="2" t="s">
        <v>1753</v>
      </c>
      <c r="B913" s="107">
        <v>1</v>
      </c>
    </row>
    <row r="914" spans="1:2" ht="12.75">
      <c r="A914" s="2" t="s">
        <v>1754</v>
      </c>
      <c r="B914" s="107">
        <v>1</v>
      </c>
    </row>
    <row r="915" spans="1:2" ht="12.75">
      <c r="A915" s="2" t="s">
        <v>1755</v>
      </c>
      <c r="B915" s="107">
        <v>1</v>
      </c>
    </row>
    <row r="916" spans="1:2" ht="12.75">
      <c r="A916" s="2" t="s">
        <v>1756</v>
      </c>
      <c r="B916" s="107">
        <v>1</v>
      </c>
    </row>
    <row r="917" spans="1:2" ht="12.75">
      <c r="A917" s="2" t="s">
        <v>1757</v>
      </c>
      <c r="B917" s="107">
        <v>1</v>
      </c>
    </row>
    <row r="918" spans="1:2" ht="12.75">
      <c r="A918" s="2" t="s">
        <v>1758</v>
      </c>
      <c r="B918" s="107">
        <v>1</v>
      </c>
    </row>
    <row r="919" spans="1:2" ht="12.75">
      <c r="A919" s="2" t="s">
        <v>1759</v>
      </c>
      <c r="B919" s="107">
        <v>1</v>
      </c>
    </row>
    <row r="920" spans="1:2" ht="12.75">
      <c r="A920" s="2" t="s">
        <v>1760</v>
      </c>
      <c r="B920" s="107">
        <v>1</v>
      </c>
    </row>
    <row r="921" spans="1:2" ht="12.75">
      <c r="A921" s="2" t="s">
        <v>1761</v>
      </c>
      <c r="B921" s="107">
        <v>1</v>
      </c>
    </row>
    <row r="922" spans="1:2" ht="12.75">
      <c r="A922" s="2" t="s">
        <v>1762</v>
      </c>
      <c r="B922" s="107">
        <v>1</v>
      </c>
    </row>
    <row r="923" spans="1:2" ht="12.75">
      <c r="A923" s="2" t="s">
        <v>1763</v>
      </c>
      <c r="B923" s="107">
        <v>1</v>
      </c>
    </row>
    <row r="924" spans="1:2" ht="12.75">
      <c r="A924" s="2" t="s">
        <v>1764</v>
      </c>
      <c r="B924" s="107">
        <v>1</v>
      </c>
    </row>
    <row r="925" spans="1:2" ht="12.75">
      <c r="A925" s="2" t="s">
        <v>1765</v>
      </c>
      <c r="B925" s="107">
        <v>98</v>
      </c>
    </row>
    <row r="926" spans="1:2" ht="12.75">
      <c r="A926" s="2" t="s">
        <v>1766</v>
      </c>
      <c r="B926" s="107">
        <v>96</v>
      </c>
    </row>
    <row r="927" spans="1:2" ht="12.75">
      <c r="A927" s="2" t="s">
        <v>1767</v>
      </c>
      <c r="B927" s="107">
        <v>94</v>
      </c>
    </row>
    <row r="928" spans="1:2" ht="12.75">
      <c r="A928" s="2" t="s">
        <v>1768</v>
      </c>
      <c r="B928" s="105">
        <v>92</v>
      </c>
    </row>
    <row r="929" spans="1:2" ht="12.75">
      <c r="A929" s="2" t="s">
        <v>1769</v>
      </c>
      <c r="B929" s="105">
        <v>90</v>
      </c>
    </row>
    <row r="930" spans="1:2" ht="12.75">
      <c r="A930" s="2" t="s">
        <v>1770</v>
      </c>
      <c r="B930" s="105">
        <v>88</v>
      </c>
    </row>
    <row r="931" spans="1:2" ht="12.75">
      <c r="A931" s="2" t="s">
        <v>1771</v>
      </c>
      <c r="B931" s="105">
        <v>86</v>
      </c>
    </row>
    <row r="932" spans="1:2" ht="12.75">
      <c r="A932" s="2" t="s">
        <v>1772</v>
      </c>
      <c r="B932" s="105">
        <v>84</v>
      </c>
    </row>
    <row r="933" spans="1:2" ht="12.75">
      <c r="A933" s="2" t="s">
        <v>1773</v>
      </c>
      <c r="B933" s="107">
        <v>82</v>
      </c>
    </row>
    <row r="934" spans="1:2" ht="12.75">
      <c r="A934" s="2" t="s">
        <v>1774</v>
      </c>
      <c r="B934" s="107">
        <v>80</v>
      </c>
    </row>
    <row r="935" spans="1:2" ht="12.75">
      <c r="A935" s="2" t="s">
        <v>1775</v>
      </c>
      <c r="B935" s="107">
        <v>78</v>
      </c>
    </row>
    <row r="936" spans="1:2" ht="12.75">
      <c r="A936" s="2" t="s">
        <v>1776</v>
      </c>
      <c r="B936" s="107">
        <v>76</v>
      </c>
    </row>
    <row r="937" spans="1:2" ht="12.75">
      <c r="A937" s="2" t="s">
        <v>1777</v>
      </c>
      <c r="B937" s="107">
        <v>74</v>
      </c>
    </row>
    <row r="938" spans="1:2" ht="12.75">
      <c r="A938" s="2" t="s">
        <v>1778</v>
      </c>
      <c r="B938" s="107">
        <v>72</v>
      </c>
    </row>
    <row r="939" spans="1:2" ht="12.75">
      <c r="A939" s="2" t="s">
        <v>1779</v>
      </c>
      <c r="B939" s="107">
        <v>70</v>
      </c>
    </row>
    <row r="940" spans="1:2" ht="12.75">
      <c r="A940" s="2" t="s">
        <v>1780</v>
      </c>
      <c r="B940" s="107">
        <v>68</v>
      </c>
    </row>
    <row r="941" spans="1:2" ht="12.75">
      <c r="A941" s="2" t="s">
        <v>1781</v>
      </c>
      <c r="B941" s="107">
        <v>66</v>
      </c>
    </row>
    <row r="942" spans="1:2" ht="12.75">
      <c r="A942" s="2" t="s">
        <v>1782</v>
      </c>
      <c r="B942" s="107">
        <v>65</v>
      </c>
    </row>
    <row r="943" spans="1:2" ht="12.75">
      <c r="A943" s="2" t="s">
        <v>1783</v>
      </c>
      <c r="B943" s="107">
        <v>64</v>
      </c>
    </row>
    <row r="944" spans="1:2" ht="12.75">
      <c r="A944" s="2" t="s">
        <v>1784</v>
      </c>
      <c r="B944" s="107">
        <v>62</v>
      </c>
    </row>
    <row r="945" spans="1:2" ht="12.75">
      <c r="A945" s="2" t="s">
        <v>1785</v>
      </c>
      <c r="B945" s="107">
        <v>60</v>
      </c>
    </row>
    <row r="946" spans="1:2" ht="12.75">
      <c r="A946" s="2" t="s">
        <v>1786</v>
      </c>
      <c r="B946" s="107">
        <v>58</v>
      </c>
    </row>
    <row r="947" spans="1:2" ht="12.75">
      <c r="A947" s="2" t="s">
        <v>1787</v>
      </c>
      <c r="B947" s="107">
        <v>57</v>
      </c>
    </row>
    <row r="948" spans="1:2" ht="12.75">
      <c r="A948" s="2" t="s">
        <v>1788</v>
      </c>
      <c r="B948" s="107">
        <v>56</v>
      </c>
    </row>
    <row r="949" spans="1:2" ht="12.75">
      <c r="A949" s="2" t="s">
        <v>1789</v>
      </c>
      <c r="B949" s="107">
        <v>55</v>
      </c>
    </row>
    <row r="950" spans="1:2" ht="12.75">
      <c r="A950" s="2" t="s">
        <v>1790</v>
      </c>
      <c r="B950" s="107">
        <v>53</v>
      </c>
    </row>
    <row r="951" spans="1:2" ht="12.75">
      <c r="A951" s="2" t="s">
        <v>1791</v>
      </c>
      <c r="B951" s="107">
        <v>52</v>
      </c>
    </row>
    <row r="952" spans="1:2" ht="12.75">
      <c r="A952" s="2" t="s">
        <v>1792</v>
      </c>
      <c r="B952" s="107">
        <v>50</v>
      </c>
    </row>
    <row r="953" spans="1:2" ht="12.75">
      <c r="A953" s="2" t="s">
        <v>1793</v>
      </c>
      <c r="B953" s="107">
        <v>49</v>
      </c>
    </row>
    <row r="954" spans="1:2" ht="12.75">
      <c r="A954" s="2" t="s">
        <v>1794</v>
      </c>
      <c r="B954" s="107">
        <v>47</v>
      </c>
    </row>
    <row r="955" spans="1:2" ht="12.75">
      <c r="A955" s="2" t="s">
        <v>1795</v>
      </c>
      <c r="B955" s="107">
        <v>46</v>
      </c>
    </row>
    <row r="956" spans="1:2" ht="12.75">
      <c r="A956" s="2" t="s">
        <v>1796</v>
      </c>
      <c r="B956" s="107">
        <v>44</v>
      </c>
    </row>
    <row r="957" spans="1:2" ht="12.75">
      <c r="A957" s="2" t="s">
        <v>1797</v>
      </c>
      <c r="B957" s="107">
        <v>42</v>
      </c>
    </row>
    <row r="958" spans="1:2" ht="12.75">
      <c r="A958" s="2" t="s">
        <v>1798</v>
      </c>
      <c r="B958" s="107">
        <v>40</v>
      </c>
    </row>
    <row r="959" spans="1:2" ht="12.75">
      <c r="A959" s="2" t="s">
        <v>1799</v>
      </c>
      <c r="B959" s="107">
        <v>38</v>
      </c>
    </row>
    <row r="960" spans="1:2" ht="12.75">
      <c r="A960" s="2" t="s">
        <v>1800</v>
      </c>
      <c r="B960" s="107">
        <v>36</v>
      </c>
    </row>
    <row r="961" spans="1:2" ht="12.75">
      <c r="A961" s="2" t="s">
        <v>1801</v>
      </c>
      <c r="B961" s="107">
        <v>33</v>
      </c>
    </row>
    <row r="962" spans="1:2" ht="12.75">
      <c r="A962" s="2" t="s">
        <v>1802</v>
      </c>
      <c r="B962" s="107">
        <v>31</v>
      </c>
    </row>
    <row r="963" spans="1:2" ht="12.75">
      <c r="A963" s="2" t="s">
        <v>1803</v>
      </c>
      <c r="B963" s="107">
        <v>28</v>
      </c>
    </row>
    <row r="964" spans="1:2" ht="12.75">
      <c r="A964" s="2" t="s">
        <v>1804</v>
      </c>
      <c r="B964" s="107">
        <v>25</v>
      </c>
    </row>
    <row r="965" spans="1:2" ht="12.75">
      <c r="A965" s="2" t="s">
        <v>1805</v>
      </c>
      <c r="B965" s="107">
        <v>22</v>
      </c>
    </row>
    <row r="966" spans="1:2" ht="12.75">
      <c r="A966" s="2" t="s">
        <v>1806</v>
      </c>
      <c r="B966" s="107">
        <v>19</v>
      </c>
    </row>
    <row r="967" spans="1:2" ht="12.75">
      <c r="A967" s="2" t="s">
        <v>1807</v>
      </c>
      <c r="B967" s="107">
        <v>16</v>
      </c>
    </row>
    <row r="968" spans="1:2" ht="12.75">
      <c r="A968" s="2" t="s">
        <v>1808</v>
      </c>
      <c r="B968" s="107">
        <v>13</v>
      </c>
    </row>
    <row r="969" spans="1:2" ht="12.75">
      <c r="A969" s="2" t="s">
        <v>1809</v>
      </c>
      <c r="B969" s="107">
        <v>10</v>
      </c>
    </row>
    <row r="970" spans="1:2" ht="12.75">
      <c r="A970" s="2" t="s">
        <v>1810</v>
      </c>
      <c r="B970" s="107">
        <v>8</v>
      </c>
    </row>
    <row r="971" spans="1:2" ht="12.75">
      <c r="A971" s="2" t="s">
        <v>1811</v>
      </c>
      <c r="B971" s="107">
        <v>6</v>
      </c>
    </row>
    <row r="972" spans="1:2" ht="12.75">
      <c r="A972" s="2" t="s">
        <v>1812</v>
      </c>
      <c r="B972" s="107">
        <v>4</v>
      </c>
    </row>
    <row r="973" spans="1:2" ht="12.75">
      <c r="A973" s="2" t="s">
        <v>1813</v>
      </c>
      <c r="B973" s="107">
        <v>4</v>
      </c>
    </row>
    <row r="974" spans="1:2" ht="12.75">
      <c r="A974" s="2" t="s">
        <v>1814</v>
      </c>
      <c r="B974" s="107">
        <v>1</v>
      </c>
    </row>
    <row r="975" spans="1:2" ht="12.75">
      <c r="A975" s="2" t="s">
        <v>1815</v>
      </c>
      <c r="B975" s="107">
        <v>1</v>
      </c>
    </row>
    <row r="976" spans="1:2" ht="12.75">
      <c r="A976" s="2" t="s">
        <v>1816</v>
      </c>
      <c r="B976" s="107">
        <v>1</v>
      </c>
    </row>
    <row r="977" spans="1:2" ht="12.75">
      <c r="A977" s="2" t="s">
        <v>1817</v>
      </c>
      <c r="B977" s="107">
        <v>1</v>
      </c>
    </row>
    <row r="978" spans="1:2" ht="12.75">
      <c r="A978" s="2" t="s">
        <v>1818</v>
      </c>
      <c r="B978" s="107">
        <v>1</v>
      </c>
    </row>
    <row r="979" spans="1:2" ht="12.75">
      <c r="A979" s="2" t="s">
        <v>1819</v>
      </c>
      <c r="B979" s="107">
        <v>1</v>
      </c>
    </row>
    <row r="980" spans="1:2" ht="12.75">
      <c r="A980" s="2" t="s">
        <v>1820</v>
      </c>
      <c r="B980" s="107">
        <v>1</v>
      </c>
    </row>
    <row r="981" spans="1:2" ht="12.75">
      <c r="A981" s="2" t="s">
        <v>1821</v>
      </c>
      <c r="B981" s="107">
        <v>92</v>
      </c>
    </row>
    <row r="982" spans="1:2" ht="12.75">
      <c r="A982" s="2" t="s">
        <v>1822</v>
      </c>
      <c r="B982" s="107">
        <v>91</v>
      </c>
    </row>
    <row r="983" spans="1:2" ht="12.75">
      <c r="A983" s="2" t="s">
        <v>1823</v>
      </c>
      <c r="B983" s="107">
        <v>90</v>
      </c>
    </row>
    <row r="984" spans="1:2" ht="12.75">
      <c r="A984" s="2" t="s">
        <v>1824</v>
      </c>
      <c r="B984" s="107">
        <v>89</v>
      </c>
    </row>
    <row r="985" spans="1:2" ht="12.75">
      <c r="A985" s="2" t="s">
        <v>1825</v>
      </c>
      <c r="B985" s="107">
        <v>88</v>
      </c>
    </row>
    <row r="986" spans="1:2" ht="12.75">
      <c r="A986" s="2" t="s">
        <v>1826</v>
      </c>
      <c r="B986" s="107">
        <v>87</v>
      </c>
    </row>
    <row r="987" spans="1:2" ht="12.75">
      <c r="A987" s="2" t="s">
        <v>1827</v>
      </c>
      <c r="B987" s="107">
        <v>86</v>
      </c>
    </row>
    <row r="988" spans="1:2" ht="12.75">
      <c r="A988" s="2" t="s">
        <v>1828</v>
      </c>
      <c r="B988" s="107">
        <v>85</v>
      </c>
    </row>
    <row r="989" spans="1:2" ht="12.75">
      <c r="A989" s="2" t="s">
        <v>1829</v>
      </c>
      <c r="B989" s="107">
        <v>84</v>
      </c>
    </row>
    <row r="990" spans="1:2" ht="12.75">
      <c r="A990" s="2" t="s">
        <v>1830</v>
      </c>
      <c r="B990" s="107">
        <v>83</v>
      </c>
    </row>
    <row r="991" spans="1:2" ht="12.75">
      <c r="A991" s="2" t="s">
        <v>1831</v>
      </c>
      <c r="B991" s="107">
        <v>82</v>
      </c>
    </row>
    <row r="992" spans="1:2" ht="12.75">
      <c r="A992" s="2" t="s">
        <v>1832</v>
      </c>
      <c r="B992" s="107">
        <v>81</v>
      </c>
    </row>
    <row r="993" spans="1:2" ht="12.75">
      <c r="A993" s="2" t="s">
        <v>1833</v>
      </c>
      <c r="B993" s="107">
        <v>80</v>
      </c>
    </row>
    <row r="994" spans="1:2" ht="12.75">
      <c r="A994" s="2" t="s">
        <v>1834</v>
      </c>
      <c r="B994" s="107">
        <v>79</v>
      </c>
    </row>
    <row r="995" spans="1:2" ht="12.75">
      <c r="A995" s="2" t="s">
        <v>1835</v>
      </c>
      <c r="B995" s="107">
        <v>78</v>
      </c>
    </row>
    <row r="996" spans="1:2" ht="12.75">
      <c r="A996" s="2" t="s">
        <v>1836</v>
      </c>
      <c r="B996" s="107">
        <v>77</v>
      </c>
    </row>
    <row r="997" spans="1:2" ht="12.75">
      <c r="A997" s="2" t="s">
        <v>1837</v>
      </c>
      <c r="B997" s="107">
        <v>76</v>
      </c>
    </row>
    <row r="998" spans="1:2" ht="12.75">
      <c r="A998" s="2" t="s">
        <v>1838</v>
      </c>
      <c r="B998" s="107">
        <v>75</v>
      </c>
    </row>
    <row r="999" spans="1:2" ht="12.75">
      <c r="A999" s="2" t="s">
        <v>1839</v>
      </c>
      <c r="B999" s="107">
        <v>74</v>
      </c>
    </row>
    <row r="1000" spans="1:2" ht="12.75">
      <c r="A1000" s="2" t="s">
        <v>1840</v>
      </c>
      <c r="B1000" s="107">
        <v>73</v>
      </c>
    </row>
    <row r="1001" spans="1:2" ht="12.75">
      <c r="A1001" s="2" t="s">
        <v>1841</v>
      </c>
      <c r="B1001" s="107">
        <v>71</v>
      </c>
    </row>
    <row r="1002" spans="1:2" ht="12.75">
      <c r="A1002" s="2" t="s">
        <v>1842</v>
      </c>
      <c r="B1002" s="107">
        <v>70</v>
      </c>
    </row>
    <row r="1003" spans="1:2" ht="12.75">
      <c r="A1003" s="2" t="s">
        <v>1843</v>
      </c>
      <c r="B1003" s="107">
        <v>68</v>
      </c>
    </row>
    <row r="1004" spans="1:2" ht="12.75">
      <c r="A1004" s="2" t="s">
        <v>1844</v>
      </c>
      <c r="B1004" s="107">
        <v>67</v>
      </c>
    </row>
    <row r="1005" spans="1:2" ht="12.75">
      <c r="A1005" s="2" t="s">
        <v>1845</v>
      </c>
      <c r="B1005" s="107">
        <v>65</v>
      </c>
    </row>
    <row r="1006" spans="1:2" ht="12.75">
      <c r="A1006" s="2" t="s">
        <v>1846</v>
      </c>
      <c r="B1006" s="107">
        <v>64</v>
      </c>
    </row>
    <row r="1007" spans="1:2" ht="12.75">
      <c r="A1007" s="2" t="s">
        <v>1847</v>
      </c>
      <c r="B1007" s="107">
        <v>62</v>
      </c>
    </row>
    <row r="1008" spans="1:2" ht="12.75">
      <c r="A1008" s="2" t="s">
        <v>1848</v>
      </c>
      <c r="B1008" s="107">
        <v>61</v>
      </c>
    </row>
    <row r="1009" spans="1:2" ht="12.75">
      <c r="A1009" s="2" t="s">
        <v>1849</v>
      </c>
      <c r="B1009" s="107">
        <v>59</v>
      </c>
    </row>
    <row r="1010" spans="1:2" ht="12.75">
      <c r="A1010" s="2" t="s">
        <v>1850</v>
      </c>
      <c r="B1010" s="107">
        <v>58</v>
      </c>
    </row>
    <row r="1011" spans="1:2" ht="12.75">
      <c r="A1011" s="2" t="s">
        <v>1851</v>
      </c>
      <c r="B1011" s="107">
        <v>56</v>
      </c>
    </row>
    <row r="1012" spans="1:2" ht="12.75">
      <c r="A1012" s="2" t="s">
        <v>1852</v>
      </c>
      <c r="B1012" s="107">
        <v>55</v>
      </c>
    </row>
    <row r="1013" spans="1:2" ht="12.75">
      <c r="A1013" s="2" t="s">
        <v>1853</v>
      </c>
      <c r="B1013" s="107">
        <v>54</v>
      </c>
    </row>
    <row r="1014" spans="1:2" ht="12.75">
      <c r="A1014" s="2" t="s">
        <v>1854</v>
      </c>
      <c r="B1014" s="107">
        <v>53</v>
      </c>
    </row>
    <row r="1015" spans="1:2" ht="12.75">
      <c r="A1015" s="2" t="s">
        <v>1855</v>
      </c>
      <c r="B1015" s="107">
        <v>52</v>
      </c>
    </row>
    <row r="1016" spans="1:2" ht="12.75">
      <c r="A1016" s="2" t="s">
        <v>1856</v>
      </c>
      <c r="B1016" s="107">
        <v>51</v>
      </c>
    </row>
    <row r="1017" spans="1:2" ht="12.75">
      <c r="A1017" s="2" t="s">
        <v>1857</v>
      </c>
      <c r="B1017" s="107">
        <v>50</v>
      </c>
    </row>
    <row r="1018" spans="1:2" ht="12.75">
      <c r="A1018" s="2" t="s">
        <v>1858</v>
      </c>
      <c r="B1018" s="107">
        <v>49</v>
      </c>
    </row>
    <row r="1019" spans="1:2" ht="12.75">
      <c r="A1019" s="2" t="s">
        <v>1859</v>
      </c>
      <c r="B1019" s="107">
        <v>48</v>
      </c>
    </row>
    <row r="1020" spans="1:2" ht="12.75">
      <c r="A1020" s="2" t="s">
        <v>1860</v>
      </c>
      <c r="B1020" s="107">
        <v>47</v>
      </c>
    </row>
    <row r="1021" spans="1:2" ht="12.75">
      <c r="A1021" s="2" t="s">
        <v>1861</v>
      </c>
      <c r="B1021" s="107">
        <v>46</v>
      </c>
    </row>
    <row r="1022" spans="1:2" ht="12.75">
      <c r="A1022" s="2" t="s">
        <v>1862</v>
      </c>
      <c r="B1022" s="107">
        <v>44</v>
      </c>
    </row>
    <row r="1023" spans="1:2" ht="12.75">
      <c r="A1023" s="2" t="s">
        <v>1863</v>
      </c>
      <c r="B1023" s="107">
        <v>43</v>
      </c>
    </row>
    <row r="1024" spans="1:2" ht="12.75">
      <c r="A1024" s="2" t="s">
        <v>1864</v>
      </c>
      <c r="B1024" s="107">
        <v>41</v>
      </c>
    </row>
    <row r="1025" spans="1:2" ht="12.75">
      <c r="A1025" s="2" t="s">
        <v>1865</v>
      </c>
      <c r="B1025" s="107">
        <v>40</v>
      </c>
    </row>
    <row r="1026" spans="1:2" ht="12.75">
      <c r="A1026" s="2" t="s">
        <v>1866</v>
      </c>
      <c r="B1026" s="107">
        <v>38</v>
      </c>
    </row>
    <row r="1027" spans="1:2" ht="12.75">
      <c r="A1027" s="2" t="s">
        <v>1867</v>
      </c>
      <c r="B1027" s="107">
        <v>37</v>
      </c>
    </row>
    <row r="1028" spans="1:2" ht="12.75">
      <c r="A1028" s="2" t="s">
        <v>1868</v>
      </c>
      <c r="B1028" s="107">
        <v>35</v>
      </c>
    </row>
    <row r="1029" spans="1:2" ht="12.75">
      <c r="A1029" s="2" t="s">
        <v>1869</v>
      </c>
      <c r="B1029" s="107">
        <v>34</v>
      </c>
    </row>
    <row r="1030" spans="1:2" ht="12.75">
      <c r="A1030" s="2" t="s">
        <v>1870</v>
      </c>
      <c r="B1030" s="107">
        <v>32</v>
      </c>
    </row>
    <row r="1031" spans="1:2" ht="12.75">
      <c r="A1031" s="2" t="s">
        <v>1871</v>
      </c>
      <c r="B1031" s="107">
        <v>31</v>
      </c>
    </row>
    <row r="1032" spans="1:2" ht="12.75">
      <c r="A1032" s="2" t="s">
        <v>1872</v>
      </c>
      <c r="B1032" s="107">
        <v>30</v>
      </c>
    </row>
    <row r="1033" spans="1:2" ht="12.75">
      <c r="A1033" s="2" t="s">
        <v>1873</v>
      </c>
      <c r="B1033" s="107">
        <v>28</v>
      </c>
    </row>
    <row r="1034" spans="1:2" ht="12.75">
      <c r="A1034" s="2" t="s">
        <v>1874</v>
      </c>
      <c r="B1034" s="107">
        <v>27</v>
      </c>
    </row>
    <row r="1035" spans="1:2" ht="12.75">
      <c r="A1035" s="2" t="s">
        <v>1875</v>
      </c>
      <c r="B1035" s="107">
        <v>26</v>
      </c>
    </row>
    <row r="1036" spans="1:2" ht="12.75">
      <c r="A1036" s="2" t="s">
        <v>1876</v>
      </c>
      <c r="B1036" s="107">
        <v>24</v>
      </c>
    </row>
    <row r="1037" spans="1:2" ht="12.75">
      <c r="A1037" s="2" t="s">
        <v>1877</v>
      </c>
      <c r="B1037" s="107">
        <v>23</v>
      </c>
    </row>
    <row r="1038" spans="1:2" ht="12.75">
      <c r="A1038" s="2" t="s">
        <v>1878</v>
      </c>
      <c r="B1038" s="107">
        <v>22</v>
      </c>
    </row>
    <row r="1039" spans="1:2" ht="12.75">
      <c r="A1039" s="2" t="s">
        <v>1879</v>
      </c>
      <c r="B1039" s="107">
        <v>20</v>
      </c>
    </row>
    <row r="1040" spans="1:2" ht="12.75">
      <c r="A1040" s="2" t="s">
        <v>1880</v>
      </c>
      <c r="B1040" s="107">
        <v>18</v>
      </c>
    </row>
    <row r="1041" spans="1:2" ht="12.75">
      <c r="A1041" s="2" t="s">
        <v>1881</v>
      </c>
      <c r="B1041" s="107">
        <v>16</v>
      </c>
    </row>
    <row r="1042" spans="1:2" ht="12.75">
      <c r="A1042" s="2" t="s">
        <v>1882</v>
      </c>
      <c r="B1042" s="107">
        <v>15</v>
      </c>
    </row>
    <row r="1043" spans="1:2" ht="12.75">
      <c r="A1043" s="2" t="s">
        <v>1883</v>
      </c>
      <c r="B1043" s="107">
        <v>14</v>
      </c>
    </row>
    <row r="1044" spans="1:2" ht="12.75">
      <c r="A1044" s="2" t="s">
        <v>1884</v>
      </c>
      <c r="B1044" s="107">
        <v>13</v>
      </c>
    </row>
    <row r="1045" spans="1:2" ht="12.75">
      <c r="A1045" s="2" t="s">
        <v>1885</v>
      </c>
      <c r="B1045" s="107">
        <v>12</v>
      </c>
    </row>
    <row r="1046" spans="1:2" ht="12.75">
      <c r="A1046" s="2" t="s">
        <v>1886</v>
      </c>
      <c r="B1046" s="107">
        <v>11</v>
      </c>
    </row>
    <row r="1047" spans="1:2" ht="12.75">
      <c r="A1047" s="2" t="s">
        <v>1887</v>
      </c>
      <c r="B1047" s="107">
        <v>10</v>
      </c>
    </row>
    <row r="1048" spans="1:2" ht="12.75">
      <c r="A1048" s="2" t="s">
        <v>1888</v>
      </c>
      <c r="B1048" s="107">
        <v>9</v>
      </c>
    </row>
    <row r="1049" spans="1:2" ht="12.75">
      <c r="A1049" s="2" t="s">
        <v>1889</v>
      </c>
      <c r="B1049" s="107">
        <v>8</v>
      </c>
    </row>
    <row r="1050" spans="1:2" ht="12.75">
      <c r="A1050" s="2" t="s">
        <v>1890</v>
      </c>
      <c r="B1050" s="107">
        <v>7</v>
      </c>
    </row>
    <row r="1051" spans="1:2" ht="12.75">
      <c r="A1051" s="2" t="s">
        <v>1891</v>
      </c>
      <c r="B1051" s="107">
        <v>6</v>
      </c>
    </row>
    <row r="1052" spans="1:2" ht="12.75">
      <c r="A1052" s="2" t="s">
        <v>1892</v>
      </c>
      <c r="B1052" s="107">
        <v>5</v>
      </c>
    </row>
    <row r="1053" spans="1:2" ht="12.75">
      <c r="A1053" s="2" t="s">
        <v>1893</v>
      </c>
      <c r="B1053" s="107">
        <v>4</v>
      </c>
    </row>
    <row r="1054" spans="1:2" ht="12.75">
      <c r="A1054" s="2" t="s">
        <v>1894</v>
      </c>
      <c r="B1054" s="107">
        <v>3</v>
      </c>
    </row>
    <row r="1055" spans="1:2" ht="12.75">
      <c r="A1055" s="2" t="s">
        <v>1895</v>
      </c>
      <c r="B1055" s="107">
        <v>2</v>
      </c>
    </row>
    <row r="1056" spans="1:2" ht="12.75">
      <c r="A1056" s="2" t="s">
        <v>1896</v>
      </c>
      <c r="B1056" s="107">
        <v>1</v>
      </c>
    </row>
    <row r="1057" spans="1:2" ht="12.75">
      <c r="A1057" s="2" t="s">
        <v>1897</v>
      </c>
      <c r="B1057" s="107">
        <v>1</v>
      </c>
    </row>
    <row r="1058" spans="1:2" ht="12.75">
      <c r="A1058" s="2" t="s">
        <v>1898</v>
      </c>
      <c r="B1058" s="107">
        <v>1</v>
      </c>
    </row>
    <row r="1059" spans="1:2" ht="12.75">
      <c r="A1059" s="2" t="s">
        <v>1899</v>
      </c>
      <c r="B1059" s="107">
        <v>1</v>
      </c>
    </row>
    <row r="1060" spans="1:2" ht="12.75">
      <c r="A1060" s="2" t="s">
        <v>1900</v>
      </c>
      <c r="B1060" s="107">
        <v>1</v>
      </c>
    </row>
    <row r="1061" spans="1:2" ht="12.75">
      <c r="A1061" s="2" t="s">
        <v>1901</v>
      </c>
      <c r="B1061" s="107">
        <v>119</v>
      </c>
    </row>
    <row r="1062" spans="1:2" ht="12.75">
      <c r="A1062" s="2" t="s">
        <v>1902</v>
      </c>
      <c r="B1062" s="107">
        <v>118</v>
      </c>
    </row>
    <row r="1063" spans="1:2" ht="12.75">
      <c r="A1063" s="2" t="s">
        <v>1903</v>
      </c>
      <c r="B1063" s="107">
        <v>117</v>
      </c>
    </row>
    <row r="1064" spans="1:2" ht="12.75">
      <c r="A1064" s="2" t="s">
        <v>1904</v>
      </c>
      <c r="B1064" s="107">
        <v>116</v>
      </c>
    </row>
    <row r="1065" spans="1:2" ht="12.75">
      <c r="A1065" s="2" t="s">
        <v>1905</v>
      </c>
      <c r="B1065" s="107">
        <v>115</v>
      </c>
    </row>
    <row r="1066" spans="1:2" ht="12.75">
      <c r="A1066" s="2" t="s">
        <v>1906</v>
      </c>
      <c r="B1066" s="107">
        <v>114</v>
      </c>
    </row>
    <row r="1067" spans="1:2" ht="12.75">
      <c r="A1067" s="2" t="s">
        <v>1907</v>
      </c>
      <c r="B1067" s="107">
        <v>113</v>
      </c>
    </row>
    <row r="1068" spans="1:2" ht="12.75">
      <c r="A1068" s="2" t="s">
        <v>1908</v>
      </c>
      <c r="B1068" s="107">
        <v>112</v>
      </c>
    </row>
    <row r="1069" spans="1:2" ht="12.75">
      <c r="A1069" s="2" t="s">
        <v>1909</v>
      </c>
      <c r="B1069" s="107">
        <v>111</v>
      </c>
    </row>
    <row r="1070" spans="1:2" ht="12.75">
      <c r="A1070" s="2" t="s">
        <v>1910</v>
      </c>
      <c r="B1070" s="107">
        <v>110</v>
      </c>
    </row>
    <row r="1071" spans="1:2" ht="12.75">
      <c r="A1071" s="2" t="s">
        <v>1911</v>
      </c>
      <c r="B1071" s="107">
        <v>109</v>
      </c>
    </row>
    <row r="1072" spans="1:2" ht="12.75">
      <c r="A1072" s="2" t="s">
        <v>1912</v>
      </c>
      <c r="B1072" s="107">
        <v>108</v>
      </c>
    </row>
    <row r="1073" spans="1:2" ht="12.75">
      <c r="A1073" s="2" t="s">
        <v>1913</v>
      </c>
      <c r="B1073" s="107">
        <v>107</v>
      </c>
    </row>
    <row r="1074" spans="1:2" ht="12.75">
      <c r="A1074" s="2" t="s">
        <v>1914</v>
      </c>
      <c r="B1074" s="107">
        <v>106</v>
      </c>
    </row>
    <row r="1075" spans="1:2" ht="12.75">
      <c r="A1075" s="2" t="s">
        <v>1915</v>
      </c>
      <c r="B1075" s="107">
        <v>105</v>
      </c>
    </row>
    <row r="1076" spans="1:2" ht="12.75">
      <c r="A1076" s="2" t="s">
        <v>1916</v>
      </c>
      <c r="B1076" s="107">
        <v>104</v>
      </c>
    </row>
    <row r="1077" spans="1:2" ht="12.75">
      <c r="A1077" s="2" t="s">
        <v>1917</v>
      </c>
      <c r="B1077" s="107">
        <v>103</v>
      </c>
    </row>
    <row r="1078" spans="1:2" ht="12.75">
      <c r="A1078" s="2" t="s">
        <v>1918</v>
      </c>
      <c r="B1078" s="107">
        <v>102</v>
      </c>
    </row>
    <row r="1079" spans="1:2" ht="12.75">
      <c r="A1079" s="2" t="s">
        <v>1919</v>
      </c>
      <c r="B1079" s="107">
        <v>101</v>
      </c>
    </row>
    <row r="1080" spans="1:2" ht="12.75">
      <c r="A1080" s="2" t="s">
        <v>1920</v>
      </c>
      <c r="B1080" s="107">
        <v>100</v>
      </c>
    </row>
    <row r="1081" spans="1:2" ht="12.75">
      <c r="A1081" s="2" t="s">
        <v>1921</v>
      </c>
      <c r="B1081" s="107">
        <v>99</v>
      </c>
    </row>
    <row r="1082" spans="1:2" ht="12.75">
      <c r="A1082" s="2" t="s">
        <v>1922</v>
      </c>
      <c r="B1082" s="107">
        <v>98</v>
      </c>
    </row>
    <row r="1083" spans="1:2" ht="12.75">
      <c r="A1083" s="2" t="s">
        <v>1923</v>
      </c>
      <c r="B1083" s="107">
        <v>97</v>
      </c>
    </row>
    <row r="1084" spans="1:2" ht="12.75">
      <c r="A1084" s="2" t="s">
        <v>1924</v>
      </c>
      <c r="B1084" s="107">
        <v>96</v>
      </c>
    </row>
    <row r="1085" spans="1:2" ht="12.75">
      <c r="A1085" s="2" t="s">
        <v>1925</v>
      </c>
      <c r="B1085" s="107">
        <v>95</v>
      </c>
    </row>
    <row r="1086" spans="1:2" ht="12.75">
      <c r="A1086" s="2" t="s">
        <v>1926</v>
      </c>
      <c r="B1086" s="107">
        <v>94</v>
      </c>
    </row>
    <row r="1087" spans="1:2" ht="12.75">
      <c r="A1087" s="2" t="s">
        <v>1927</v>
      </c>
      <c r="B1087" s="107">
        <v>93</v>
      </c>
    </row>
    <row r="1088" spans="1:2" ht="12.75">
      <c r="A1088" s="2" t="s">
        <v>1928</v>
      </c>
      <c r="B1088" s="107">
        <v>92</v>
      </c>
    </row>
    <row r="1089" spans="1:2" ht="12.75">
      <c r="A1089" s="2" t="s">
        <v>1929</v>
      </c>
      <c r="B1089" s="107">
        <v>91</v>
      </c>
    </row>
    <row r="1090" spans="1:2" ht="12.75">
      <c r="A1090" s="2" t="s">
        <v>1930</v>
      </c>
      <c r="B1090" s="107">
        <v>90</v>
      </c>
    </row>
    <row r="1091" spans="1:2" ht="12.75">
      <c r="A1091" s="2" t="s">
        <v>1931</v>
      </c>
      <c r="B1091" s="107">
        <v>89</v>
      </c>
    </row>
    <row r="1092" spans="1:2" ht="12.75">
      <c r="A1092" s="2" t="s">
        <v>1932</v>
      </c>
      <c r="B1092" s="107">
        <v>88</v>
      </c>
    </row>
    <row r="1093" spans="1:2" ht="12.75">
      <c r="A1093" s="2" t="s">
        <v>1933</v>
      </c>
      <c r="B1093" s="107">
        <v>87</v>
      </c>
    </row>
    <row r="1094" spans="1:2" ht="12.75">
      <c r="A1094" s="2" t="s">
        <v>1934</v>
      </c>
      <c r="B1094" s="107">
        <v>86</v>
      </c>
    </row>
    <row r="1095" spans="1:2" ht="12.75">
      <c r="A1095" s="2" t="s">
        <v>1935</v>
      </c>
      <c r="B1095" s="107">
        <v>85</v>
      </c>
    </row>
    <row r="1096" spans="1:2" ht="12.75">
      <c r="A1096" s="2" t="s">
        <v>1936</v>
      </c>
      <c r="B1096" s="107">
        <v>84</v>
      </c>
    </row>
    <row r="1097" spans="1:2" ht="12.75">
      <c r="A1097" s="2" t="s">
        <v>1937</v>
      </c>
      <c r="B1097" s="107">
        <v>83</v>
      </c>
    </row>
    <row r="1098" spans="1:2" ht="12.75">
      <c r="A1098" s="2" t="s">
        <v>1938</v>
      </c>
      <c r="B1098" s="107">
        <v>82</v>
      </c>
    </row>
    <row r="1099" spans="1:2" ht="12.75">
      <c r="A1099" s="2" t="s">
        <v>1939</v>
      </c>
      <c r="B1099" s="107">
        <v>81</v>
      </c>
    </row>
    <row r="1100" spans="1:2" ht="12.75">
      <c r="A1100" s="2" t="s">
        <v>1940</v>
      </c>
      <c r="B1100" s="107">
        <v>80</v>
      </c>
    </row>
    <row r="1101" spans="1:2" ht="12.75">
      <c r="A1101" s="2" t="s">
        <v>1941</v>
      </c>
      <c r="B1101" s="107">
        <v>79</v>
      </c>
    </row>
    <row r="1102" spans="1:2" ht="12.75">
      <c r="A1102" s="2" t="s">
        <v>1942</v>
      </c>
      <c r="B1102" s="107">
        <v>79</v>
      </c>
    </row>
    <row r="1103" spans="1:2" ht="12.75">
      <c r="A1103" s="2" t="s">
        <v>1943</v>
      </c>
      <c r="B1103" s="107">
        <v>78</v>
      </c>
    </row>
    <row r="1104" spans="1:2" ht="12.75">
      <c r="A1104" s="2" t="s">
        <v>1944</v>
      </c>
      <c r="B1104" s="107">
        <v>78</v>
      </c>
    </row>
    <row r="1105" spans="1:2" ht="12.75">
      <c r="A1105" s="2" t="s">
        <v>1945</v>
      </c>
      <c r="B1105" s="107">
        <v>77</v>
      </c>
    </row>
    <row r="1106" spans="1:2" ht="12.75">
      <c r="A1106" s="2" t="s">
        <v>1946</v>
      </c>
      <c r="B1106" s="107">
        <v>77</v>
      </c>
    </row>
    <row r="1107" spans="1:2" ht="12.75">
      <c r="A1107" s="2" t="s">
        <v>1947</v>
      </c>
      <c r="B1107" s="107">
        <v>76</v>
      </c>
    </row>
    <row r="1108" spans="1:2" ht="12.75">
      <c r="A1108" s="2" t="s">
        <v>1948</v>
      </c>
      <c r="B1108" s="107">
        <v>76</v>
      </c>
    </row>
    <row r="1109" spans="1:2" ht="12.75">
      <c r="A1109" s="2" t="s">
        <v>1949</v>
      </c>
      <c r="B1109" s="107">
        <v>75</v>
      </c>
    </row>
    <row r="1110" spans="1:2" ht="12.75">
      <c r="A1110" s="2" t="s">
        <v>1950</v>
      </c>
      <c r="B1110" s="107">
        <v>75</v>
      </c>
    </row>
    <row r="1111" spans="1:2" ht="12.75">
      <c r="A1111" s="2" t="s">
        <v>1951</v>
      </c>
      <c r="B1111" s="107">
        <v>74</v>
      </c>
    </row>
    <row r="1112" spans="1:2" ht="12.75">
      <c r="A1112" s="2" t="s">
        <v>1952</v>
      </c>
      <c r="B1112" s="107">
        <v>74</v>
      </c>
    </row>
    <row r="1113" spans="1:2" ht="12.75">
      <c r="A1113" s="2" t="s">
        <v>1953</v>
      </c>
      <c r="B1113" s="107">
        <v>73</v>
      </c>
    </row>
    <row r="1114" spans="1:2" ht="12.75">
      <c r="A1114" s="2" t="s">
        <v>1954</v>
      </c>
      <c r="B1114" s="107">
        <v>73</v>
      </c>
    </row>
    <row r="1115" spans="1:2" ht="12.75">
      <c r="A1115" s="2" t="s">
        <v>1955</v>
      </c>
      <c r="B1115" s="107">
        <v>72</v>
      </c>
    </row>
    <row r="1116" spans="1:2" ht="12.75">
      <c r="A1116" s="2" t="s">
        <v>1956</v>
      </c>
      <c r="B1116" s="107">
        <v>72</v>
      </c>
    </row>
    <row r="1117" spans="1:2" ht="12.75">
      <c r="A1117" s="2" t="s">
        <v>1957</v>
      </c>
      <c r="B1117" s="107">
        <v>71</v>
      </c>
    </row>
    <row r="1118" spans="1:2" ht="12.75">
      <c r="A1118" s="2" t="s">
        <v>1958</v>
      </c>
      <c r="B1118" s="107">
        <v>71</v>
      </c>
    </row>
    <row r="1119" spans="1:2" ht="12.75">
      <c r="A1119" s="2" t="s">
        <v>1959</v>
      </c>
      <c r="B1119" s="107">
        <v>70</v>
      </c>
    </row>
    <row r="1120" spans="1:2" ht="12.75">
      <c r="A1120" s="2" t="s">
        <v>1960</v>
      </c>
      <c r="B1120" s="107">
        <v>70</v>
      </c>
    </row>
    <row r="1121" spans="1:2" ht="12.75">
      <c r="A1121" s="2" t="s">
        <v>1961</v>
      </c>
      <c r="B1121" s="107">
        <v>69</v>
      </c>
    </row>
    <row r="1122" spans="1:2" ht="12.75">
      <c r="A1122" s="2" t="s">
        <v>1962</v>
      </c>
      <c r="B1122" s="107">
        <v>69</v>
      </c>
    </row>
    <row r="1123" spans="1:2" ht="12.75">
      <c r="A1123" s="2" t="s">
        <v>1963</v>
      </c>
      <c r="B1123" s="107">
        <v>68</v>
      </c>
    </row>
    <row r="1124" spans="1:2" ht="12.75">
      <c r="A1124" s="2" t="s">
        <v>1964</v>
      </c>
      <c r="B1124" s="107">
        <v>68</v>
      </c>
    </row>
    <row r="1125" spans="1:2" ht="12.75">
      <c r="A1125" s="2" t="s">
        <v>1965</v>
      </c>
      <c r="B1125" s="107">
        <v>67</v>
      </c>
    </row>
    <row r="1126" spans="1:2" ht="12.75">
      <c r="A1126" s="2" t="s">
        <v>1966</v>
      </c>
      <c r="B1126" s="107">
        <v>67</v>
      </c>
    </row>
    <row r="1127" spans="1:2" ht="12.75">
      <c r="A1127" s="2" t="s">
        <v>1967</v>
      </c>
      <c r="B1127" s="107">
        <v>66</v>
      </c>
    </row>
    <row r="1128" spans="1:2" ht="12.75">
      <c r="A1128" s="2" t="s">
        <v>1968</v>
      </c>
      <c r="B1128" s="107">
        <v>66</v>
      </c>
    </row>
    <row r="1129" spans="1:2" ht="12.75">
      <c r="A1129" s="2" t="s">
        <v>1969</v>
      </c>
      <c r="B1129" s="107">
        <v>65</v>
      </c>
    </row>
    <row r="1130" spans="1:2" ht="12.75">
      <c r="A1130" s="2" t="s">
        <v>1970</v>
      </c>
      <c r="B1130" s="107">
        <v>65</v>
      </c>
    </row>
    <row r="1131" spans="1:2" ht="12.75">
      <c r="A1131" s="2" t="s">
        <v>1971</v>
      </c>
      <c r="B1131" s="107">
        <v>64</v>
      </c>
    </row>
    <row r="1132" spans="1:2" ht="12.75">
      <c r="A1132" s="2" t="s">
        <v>1972</v>
      </c>
      <c r="B1132" s="107">
        <v>64</v>
      </c>
    </row>
    <row r="1133" spans="1:2" ht="12.75">
      <c r="A1133" s="2" t="s">
        <v>1973</v>
      </c>
      <c r="B1133" s="107">
        <v>63</v>
      </c>
    </row>
    <row r="1134" spans="1:2" ht="12.75">
      <c r="A1134" s="2" t="s">
        <v>1974</v>
      </c>
      <c r="B1134" s="107">
        <v>63</v>
      </c>
    </row>
    <row r="1135" spans="1:2" ht="12.75">
      <c r="A1135" s="2" t="s">
        <v>1975</v>
      </c>
      <c r="B1135" s="107">
        <v>62</v>
      </c>
    </row>
    <row r="1136" spans="1:2" ht="12.75">
      <c r="A1136" s="2" t="s">
        <v>1976</v>
      </c>
      <c r="B1136" s="107">
        <v>62</v>
      </c>
    </row>
    <row r="1137" spans="1:2" ht="12.75">
      <c r="A1137" s="2" t="s">
        <v>1977</v>
      </c>
      <c r="B1137" s="107">
        <v>61</v>
      </c>
    </row>
    <row r="1138" spans="1:2" ht="12.75">
      <c r="A1138" s="2" t="s">
        <v>1978</v>
      </c>
      <c r="B1138" s="107">
        <v>61</v>
      </c>
    </row>
    <row r="1139" spans="1:2" ht="12.75">
      <c r="A1139" s="2" t="s">
        <v>1979</v>
      </c>
      <c r="B1139" s="107">
        <v>60</v>
      </c>
    </row>
    <row r="1140" spans="1:2" ht="12.75">
      <c r="A1140" s="2" t="s">
        <v>1980</v>
      </c>
      <c r="B1140" s="107">
        <v>60</v>
      </c>
    </row>
    <row r="1141" spans="1:2" ht="12.75">
      <c r="A1141" s="2" t="s">
        <v>1981</v>
      </c>
      <c r="B1141" s="107">
        <v>59</v>
      </c>
    </row>
    <row r="1142" spans="1:2" ht="12.75">
      <c r="A1142" s="2" t="s">
        <v>1982</v>
      </c>
      <c r="B1142" s="107">
        <v>59</v>
      </c>
    </row>
    <row r="1143" spans="1:2" ht="12.75">
      <c r="A1143" s="2" t="s">
        <v>1983</v>
      </c>
      <c r="B1143" s="107">
        <v>58</v>
      </c>
    </row>
    <row r="1144" spans="1:2" ht="12.75">
      <c r="A1144" s="2" t="s">
        <v>1984</v>
      </c>
      <c r="B1144" s="107">
        <v>58</v>
      </c>
    </row>
    <row r="1145" spans="1:2" ht="12.75">
      <c r="A1145" s="2" t="s">
        <v>1985</v>
      </c>
      <c r="B1145" s="107">
        <v>57</v>
      </c>
    </row>
    <row r="1146" spans="1:2" ht="12.75">
      <c r="A1146" s="2" t="s">
        <v>1986</v>
      </c>
      <c r="B1146" s="107">
        <v>57</v>
      </c>
    </row>
    <row r="1147" spans="1:2" ht="12.75">
      <c r="A1147" s="2" t="s">
        <v>1987</v>
      </c>
      <c r="B1147" s="107">
        <v>56</v>
      </c>
    </row>
    <row r="1148" spans="1:2" ht="12.75">
      <c r="A1148" s="2" t="s">
        <v>1988</v>
      </c>
      <c r="B1148" s="107">
        <v>56</v>
      </c>
    </row>
    <row r="1149" spans="1:2" ht="12.75">
      <c r="A1149" s="2" t="s">
        <v>1989</v>
      </c>
      <c r="B1149" s="107">
        <v>55</v>
      </c>
    </row>
    <row r="1150" spans="1:2" ht="12.75">
      <c r="A1150" s="2" t="s">
        <v>1990</v>
      </c>
      <c r="B1150" s="107">
        <v>55</v>
      </c>
    </row>
    <row r="1151" spans="1:2" ht="12.75">
      <c r="A1151" s="2" t="s">
        <v>1991</v>
      </c>
      <c r="B1151" s="107">
        <v>54</v>
      </c>
    </row>
    <row r="1152" spans="1:2" ht="12.75">
      <c r="A1152" s="2" t="s">
        <v>1992</v>
      </c>
      <c r="B1152" s="107">
        <v>54</v>
      </c>
    </row>
    <row r="1153" spans="1:2" ht="12.75">
      <c r="A1153" s="2" t="s">
        <v>1993</v>
      </c>
      <c r="B1153" s="107">
        <v>53</v>
      </c>
    </row>
    <row r="1154" spans="1:2" ht="12.75">
      <c r="A1154" s="2" t="s">
        <v>1994</v>
      </c>
      <c r="B1154" s="107">
        <v>53</v>
      </c>
    </row>
    <row r="1155" spans="1:2" ht="12.75">
      <c r="A1155" s="2" t="s">
        <v>1995</v>
      </c>
      <c r="B1155" s="107">
        <v>52</v>
      </c>
    </row>
    <row r="1156" spans="1:2" ht="12.75">
      <c r="A1156" s="2" t="s">
        <v>1996</v>
      </c>
      <c r="B1156" s="107">
        <v>52</v>
      </c>
    </row>
    <row r="1157" spans="1:2" ht="12.75">
      <c r="A1157" s="2" t="s">
        <v>1997</v>
      </c>
      <c r="B1157" s="107">
        <v>51</v>
      </c>
    </row>
    <row r="1158" spans="1:2" ht="12.75">
      <c r="A1158" s="2" t="s">
        <v>1998</v>
      </c>
      <c r="B1158" s="107">
        <v>51</v>
      </c>
    </row>
    <row r="1159" spans="1:2" ht="12.75">
      <c r="A1159" s="2" t="s">
        <v>1999</v>
      </c>
      <c r="B1159" s="107">
        <v>50</v>
      </c>
    </row>
    <row r="1160" spans="1:2" ht="12.75">
      <c r="A1160" s="2" t="s">
        <v>2000</v>
      </c>
      <c r="B1160" s="107">
        <v>50</v>
      </c>
    </row>
    <row r="1161" spans="1:2" ht="12.75">
      <c r="A1161" s="2" t="s">
        <v>2001</v>
      </c>
      <c r="B1161" s="107">
        <v>49</v>
      </c>
    </row>
    <row r="1162" spans="1:2" ht="12.75">
      <c r="A1162" s="2" t="s">
        <v>2002</v>
      </c>
      <c r="B1162" s="107">
        <v>49</v>
      </c>
    </row>
    <row r="1163" spans="1:2" ht="12.75">
      <c r="A1163" s="2" t="s">
        <v>2003</v>
      </c>
      <c r="B1163" s="107">
        <v>48</v>
      </c>
    </row>
    <row r="1164" spans="1:2" ht="12.75">
      <c r="A1164" s="2" t="s">
        <v>2004</v>
      </c>
      <c r="B1164" s="107">
        <v>48</v>
      </c>
    </row>
    <row r="1165" spans="1:2" ht="12.75">
      <c r="A1165" s="2" t="s">
        <v>2005</v>
      </c>
      <c r="B1165" s="107">
        <v>47</v>
      </c>
    </row>
    <row r="1166" spans="1:2" ht="12.75">
      <c r="A1166" s="2" t="s">
        <v>2006</v>
      </c>
      <c r="B1166" s="107">
        <v>47</v>
      </c>
    </row>
    <row r="1167" spans="1:2" ht="12.75">
      <c r="A1167" s="2" t="s">
        <v>2007</v>
      </c>
      <c r="B1167" s="107">
        <v>46</v>
      </c>
    </row>
    <row r="1168" spans="1:2" ht="12.75">
      <c r="A1168" s="2" t="s">
        <v>2008</v>
      </c>
      <c r="B1168" s="107">
        <v>46</v>
      </c>
    </row>
    <row r="1169" spans="1:2" ht="12.75">
      <c r="A1169" s="2" t="s">
        <v>2009</v>
      </c>
      <c r="B1169" s="107">
        <v>45</v>
      </c>
    </row>
    <row r="1170" spans="1:2" ht="12.75">
      <c r="A1170" s="2" t="s">
        <v>2010</v>
      </c>
      <c r="B1170" s="107">
        <v>45</v>
      </c>
    </row>
    <row r="1171" spans="1:2" ht="12.75">
      <c r="A1171" s="2" t="s">
        <v>2011</v>
      </c>
      <c r="B1171" s="107">
        <v>44</v>
      </c>
    </row>
    <row r="1172" spans="1:2" ht="12.75">
      <c r="A1172" s="2" t="s">
        <v>2012</v>
      </c>
      <c r="B1172" s="107">
        <v>44</v>
      </c>
    </row>
    <row r="1173" spans="1:2" ht="12.75">
      <c r="A1173" s="2" t="s">
        <v>2013</v>
      </c>
      <c r="B1173" s="107">
        <v>43</v>
      </c>
    </row>
    <row r="1174" spans="1:2" ht="12.75">
      <c r="A1174" s="2" t="s">
        <v>2014</v>
      </c>
      <c r="B1174" s="107">
        <v>43</v>
      </c>
    </row>
    <row r="1175" spans="1:2" ht="12.75">
      <c r="A1175" s="2" t="s">
        <v>2015</v>
      </c>
      <c r="B1175" s="107">
        <v>42</v>
      </c>
    </row>
    <row r="1176" spans="1:2" ht="12.75">
      <c r="A1176" s="2" t="s">
        <v>2016</v>
      </c>
      <c r="B1176" s="107">
        <v>42</v>
      </c>
    </row>
    <row r="1177" spans="1:2" ht="12.75">
      <c r="A1177" s="2" t="s">
        <v>2017</v>
      </c>
      <c r="B1177" s="107">
        <v>41</v>
      </c>
    </row>
    <row r="1178" spans="1:2" ht="12.75">
      <c r="A1178" s="2" t="s">
        <v>2018</v>
      </c>
      <c r="B1178" s="107">
        <v>41</v>
      </c>
    </row>
    <row r="1179" spans="1:2" ht="12.75">
      <c r="A1179" s="2" t="s">
        <v>2019</v>
      </c>
      <c r="B1179" s="107">
        <v>40</v>
      </c>
    </row>
    <row r="1180" spans="1:2" ht="12.75">
      <c r="A1180" s="2" t="s">
        <v>2020</v>
      </c>
      <c r="B1180" s="107">
        <v>40</v>
      </c>
    </row>
    <row r="1181" spans="1:2" ht="12.75">
      <c r="A1181" s="104" t="s">
        <v>2021</v>
      </c>
      <c r="B1181" s="107">
        <v>39</v>
      </c>
    </row>
    <row r="1182" spans="1:2" ht="12.75">
      <c r="A1182" s="2" t="s">
        <v>2022</v>
      </c>
      <c r="B1182" s="107">
        <v>39</v>
      </c>
    </row>
    <row r="1183" spans="1:2" ht="12.75">
      <c r="A1183" s="2" t="s">
        <v>2023</v>
      </c>
      <c r="B1183" s="107">
        <v>38</v>
      </c>
    </row>
    <row r="1184" spans="1:2" ht="12.75">
      <c r="A1184" s="2" t="s">
        <v>2024</v>
      </c>
      <c r="B1184" s="107">
        <v>38</v>
      </c>
    </row>
    <row r="1185" spans="1:2" ht="12.75">
      <c r="A1185" s="2" t="s">
        <v>2025</v>
      </c>
      <c r="B1185" s="107">
        <v>37</v>
      </c>
    </row>
    <row r="1186" spans="1:2" ht="12.75">
      <c r="A1186" s="2" t="s">
        <v>2026</v>
      </c>
      <c r="B1186" s="107">
        <v>37</v>
      </c>
    </row>
    <row r="1187" spans="1:2" ht="12.75">
      <c r="A1187" s="2" t="s">
        <v>2027</v>
      </c>
      <c r="B1187" s="107">
        <v>36</v>
      </c>
    </row>
    <row r="1188" spans="1:2" ht="12.75">
      <c r="A1188" s="2" t="s">
        <v>2028</v>
      </c>
      <c r="B1188" s="107">
        <v>36</v>
      </c>
    </row>
    <row r="1189" spans="1:2" ht="12.75">
      <c r="A1189" s="2" t="s">
        <v>2029</v>
      </c>
      <c r="B1189" s="107">
        <v>35</v>
      </c>
    </row>
    <row r="1190" spans="1:2" ht="12.75">
      <c r="A1190" s="2" t="s">
        <v>2030</v>
      </c>
      <c r="B1190" s="107">
        <v>35</v>
      </c>
    </row>
    <row r="1191" spans="1:2" ht="12.75">
      <c r="A1191" s="2" t="s">
        <v>2031</v>
      </c>
      <c r="B1191" s="107">
        <v>34</v>
      </c>
    </row>
    <row r="1192" spans="1:2" ht="12.75">
      <c r="A1192" s="2" t="s">
        <v>2032</v>
      </c>
      <c r="B1192" s="107">
        <v>34</v>
      </c>
    </row>
    <row r="1193" spans="1:2" ht="12.75">
      <c r="A1193" s="2" t="s">
        <v>2033</v>
      </c>
      <c r="B1193" s="107">
        <v>33</v>
      </c>
    </row>
    <row r="1194" spans="1:2" ht="12.75">
      <c r="A1194" s="2" t="s">
        <v>2034</v>
      </c>
      <c r="B1194" s="107">
        <v>33</v>
      </c>
    </row>
    <row r="1195" spans="1:2" ht="12.75">
      <c r="A1195" s="2" t="s">
        <v>2035</v>
      </c>
      <c r="B1195" s="107">
        <v>32</v>
      </c>
    </row>
    <row r="1196" spans="1:2" ht="12.75">
      <c r="A1196" s="2" t="s">
        <v>2036</v>
      </c>
      <c r="B1196" s="107">
        <v>32</v>
      </c>
    </row>
    <row r="1197" spans="1:2" ht="12.75">
      <c r="A1197" s="2" t="s">
        <v>2037</v>
      </c>
      <c r="B1197" s="107">
        <v>31</v>
      </c>
    </row>
    <row r="1198" spans="1:2" ht="12.75">
      <c r="A1198" s="2" t="s">
        <v>2038</v>
      </c>
      <c r="B1198" s="107">
        <v>31</v>
      </c>
    </row>
    <row r="1199" spans="1:2" ht="12.75">
      <c r="A1199" s="2" t="s">
        <v>2039</v>
      </c>
      <c r="B1199" s="107">
        <v>30</v>
      </c>
    </row>
    <row r="1200" spans="1:2" ht="12.75">
      <c r="A1200" s="2" t="s">
        <v>2040</v>
      </c>
      <c r="B1200" s="107">
        <v>30</v>
      </c>
    </row>
    <row r="1201" spans="1:2" ht="12.75">
      <c r="A1201" s="2" t="s">
        <v>2041</v>
      </c>
      <c r="B1201" s="107">
        <v>29</v>
      </c>
    </row>
    <row r="1202" spans="1:2" ht="12.75">
      <c r="A1202" s="2" t="s">
        <v>2042</v>
      </c>
      <c r="B1202" s="107">
        <v>29</v>
      </c>
    </row>
    <row r="1203" spans="1:2" ht="12.75">
      <c r="A1203" s="2" t="s">
        <v>2043</v>
      </c>
      <c r="B1203" s="107">
        <v>28</v>
      </c>
    </row>
    <row r="1204" spans="1:2" ht="12.75">
      <c r="A1204" s="2" t="s">
        <v>2044</v>
      </c>
      <c r="B1204" s="107">
        <v>28</v>
      </c>
    </row>
    <row r="1205" spans="1:2" ht="12.75">
      <c r="A1205" s="2" t="s">
        <v>2045</v>
      </c>
      <c r="B1205" s="107">
        <v>27</v>
      </c>
    </row>
    <row r="1206" spans="1:2" ht="12.75">
      <c r="A1206" s="2" t="s">
        <v>2046</v>
      </c>
      <c r="B1206" s="107">
        <v>27</v>
      </c>
    </row>
    <row r="1207" spans="1:2" ht="12.75">
      <c r="A1207" s="2" t="s">
        <v>2047</v>
      </c>
      <c r="B1207" s="107">
        <v>26</v>
      </c>
    </row>
    <row r="1208" spans="1:2" ht="12.75">
      <c r="A1208" s="2" t="s">
        <v>2048</v>
      </c>
      <c r="B1208" s="107">
        <v>26</v>
      </c>
    </row>
    <row r="1209" spans="1:2" ht="12.75">
      <c r="A1209" s="2" t="s">
        <v>2049</v>
      </c>
      <c r="B1209" s="107">
        <v>25</v>
      </c>
    </row>
    <row r="1210" spans="1:2" ht="12.75">
      <c r="A1210" s="2" t="s">
        <v>2050</v>
      </c>
      <c r="B1210" s="107">
        <v>25</v>
      </c>
    </row>
    <row r="1211" spans="1:2" ht="12.75">
      <c r="A1211" s="2" t="s">
        <v>2051</v>
      </c>
      <c r="B1211" s="107">
        <v>24</v>
      </c>
    </row>
    <row r="1212" spans="1:2" ht="12.75">
      <c r="A1212" s="2" t="s">
        <v>2052</v>
      </c>
      <c r="B1212" s="107">
        <v>24</v>
      </c>
    </row>
    <row r="1213" spans="1:2" ht="12.75">
      <c r="A1213" s="2" t="s">
        <v>2053</v>
      </c>
      <c r="B1213" s="107">
        <v>24</v>
      </c>
    </row>
    <row r="1214" spans="1:2" ht="12.75">
      <c r="A1214" s="2" t="s">
        <v>2054</v>
      </c>
      <c r="B1214" s="107">
        <v>24</v>
      </c>
    </row>
    <row r="1215" spans="1:2" ht="12.75">
      <c r="A1215" s="2" t="s">
        <v>2055</v>
      </c>
      <c r="B1215" s="107">
        <v>24</v>
      </c>
    </row>
    <row r="1216" spans="1:2" ht="12.75">
      <c r="A1216" s="2" t="s">
        <v>2056</v>
      </c>
      <c r="B1216" s="107">
        <v>23</v>
      </c>
    </row>
    <row r="1217" spans="1:2" ht="12.75">
      <c r="A1217" s="2" t="s">
        <v>2057</v>
      </c>
      <c r="B1217" s="107">
        <v>23</v>
      </c>
    </row>
    <row r="1218" spans="1:2" ht="12.75">
      <c r="A1218" s="2" t="s">
        <v>2058</v>
      </c>
      <c r="B1218" s="107">
        <v>23</v>
      </c>
    </row>
    <row r="1219" spans="1:2" ht="12.75">
      <c r="A1219" s="2" t="s">
        <v>2059</v>
      </c>
      <c r="B1219" s="107">
        <v>23</v>
      </c>
    </row>
    <row r="1220" spans="1:2" ht="12.75">
      <c r="A1220" s="2" t="s">
        <v>2060</v>
      </c>
      <c r="B1220" s="107">
        <v>23</v>
      </c>
    </row>
    <row r="1221" spans="1:2" ht="12.75">
      <c r="A1221" s="2" t="s">
        <v>2061</v>
      </c>
      <c r="B1221" s="107">
        <v>22</v>
      </c>
    </row>
    <row r="1222" spans="1:2" ht="12.75">
      <c r="A1222" s="2" t="s">
        <v>2062</v>
      </c>
      <c r="B1222" s="107">
        <v>22</v>
      </c>
    </row>
    <row r="1223" spans="1:2" ht="12.75">
      <c r="A1223" s="2" t="s">
        <v>2063</v>
      </c>
      <c r="B1223" s="107">
        <v>22</v>
      </c>
    </row>
    <row r="1224" spans="1:2" ht="12.75">
      <c r="A1224" s="2" t="s">
        <v>2064</v>
      </c>
      <c r="B1224" s="107">
        <v>22</v>
      </c>
    </row>
    <row r="1225" spans="1:2" ht="12.75">
      <c r="A1225" s="2" t="s">
        <v>2065</v>
      </c>
      <c r="B1225" s="107">
        <v>22</v>
      </c>
    </row>
    <row r="1226" spans="1:2" ht="12.75">
      <c r="A1226" s="2" t="s">
        <v>2066</v>
      </c>
      <c r="B1226" s="107">
        <v>21</v>
      </c>
    </row>
    <row r="1227" spans="1:2" ht="12.75">
      <c r="A1227" s="2" t="s">
        <v>2067</v>
      </c>
      <c r="B1227" s="107">
        <v>21</v>
      </c>
    </row>
    <row r="1228" spans="1:2" ht="12.75">
      <c r="A1228" s="2" t="s">
        <v>2068</v>
      </c>
      <c r="B1228" s="107">
        <v>21</v>
      </c>
    </row>
    <row r="1229" spans="1:2" ht="12.75">
      <c r="A1229" s="2" t="s">
        <v>2069</v>
      </c>
      <c r="B1229" s="107">
        <v>21</v>
      </c>
    </row>
    <row r="1230" spans="1:2" ht="12.75">
      <c r="A1230" s="2" t="s">
        <v>2070</v>
      </c>
      <c r="B1230" s="107">
        <v>21</v>
      </c>
    </row>
    <row r="1231" spans="1:2" ht="12.75">
      <c r="A1231" s="2" t="s">
        <v>2071</v>
      </c>
      <c r="B1231" s="107">
        <v>20</v>
      </c>
    </row>
    <row r="1232" spans="1:2" ht="12.75">
      <c r="A1232" s="2" t="s">
        <v>2072</v>
      </c>
      <c r="B1232" s="107">
        <v>20</v>
      </c>
    </row>
    <row r="1233" spans="1:2" ht="12.75">
      <c r="A1233" s="2" t="s">
        <v>2073</v>
      </c>
      <c r="B1233" s="107">
        <v>20</v>
      </c>
    </row>
    <row r="1234" spans="1:2" ht="12.75">
      <c r="A1234" s="2" t="s">
        <v>2074</v>
      </c>
      <c r="B1234" s="107">
        <v>20</v>
      </c>
    </row>
    <row r="1235" spans="1:2" ht="12.75">
      <c r="A1235" s="2" t="s">
        <v>2075</v>
      </c>
      <c r="B1235" s="107">
        <v>20</v>
      </c>
    </row>
    <row r="1236" spans="1:2" ht="12.75">
      <c r="A1236" s="2" t="s">
        <v>2076</v>
      </c>
      <c r="B1236" s="107">
        <v>19</v>
      </c>
    </row>
    <row r="1237" spans="1:2" ht="12.75">
      <c r="A1237" s="2" t="s">
        <v>2077</v>
      </c>
      <c r="B1237" s="107">
        <v>19</v>
      </c>
    </row>
    <row r="1238" spans="1:2" ht="12.75">
      <c r="A1238" s="2" t="s">
        <v>2078</v>
      </c>
      <c r="B1238" s="107">
        <v>19</v>
      </c>
    </row>
    <row r="1239" spans="1:2" ht="12.75">
      <c r="A1239" s="2" t="s">
        <v>2079</v>
      </c>
      <c r="B1239" s="107">
        <v>19</v>
      </c>
    </row>
    <row r="1240" spans="1:2" ht="12.75">
      <c r="A1240" s="2" t="s">
        <v>2080</v>
      </c>
      <c r="B1240" s="107">
        <v>19</v>
      </c>
    </row>
    <row r="1241" spans="1:2" ht="12.75">
      <c r="A1241" s="2" t="s">
        <v>2081</v>
      </c>
      <c r="B1241" s="107">
        <v>18</v>
      </c>
    </row>
    <row r="1242" spans="1:2" ht="12.75">
      <c r="A1242" s="2" t="s">
        <v>2082</v>
      </c>
      <c r="B1242" s="107">
        <v>18</v>
      </c>
    </row>
    <row r="1243" spans="1:2" ht="12.75">
      <c r="A1243" s="2" t="s">
        <v>2083</v>
      </c>
      <c r="B1243" s="107">
        <v>18</v>
      </c>
    </row>
    <row r="1244" spans="1:2" ht="12.75">
      <c r="A1244" s="2" t="s">
        <v>2084</v>
      </c>
      <c r="B1244" s="107">
        <v>18</v>
      </c>
    </row>
    <row r="1245" spans="1:2" ht="12.75">
      <c r="A1245" s="2" t="s">
        <v>2085</v>
      </c>
      <c r="B1245" s="107">
        <v>18</v>
      </c>
    </row>
    <row r="1246" spans="1:2" ht="12.75">
      <c r="A1246" s="2" t="s">
        <v>2086</v>
      </c>
      <c r="B1246" s="107">
        <v>17</v>
      </c>
    </row>
    <row r="1247" spans="1:2" ht="12.75">
      <c r="A1247" s="2" t="s">
        <v>2087</v>
      </c>
      <c r="B1247" s="107">
        <v>17</v>
      </c>
    </row>
    <row r="1248" spans="1:2" ht="12.75">
      <c r="A1248" s="2" t="s">
        <v>2088</v>
      </c>
      <c r="B1248" s="107">
        <v>17</v>
      </c>
    </row>
    <row r="1249" spans="1:2" ht="12.75">
      <c r="A1249" s="2" t="s">
        <v>2089</v>
      </c>
      <c r="B1249" s="107">
        <v>17</v>
      </c>
    </row>
    <row r="1250" spans="1:2" ht="12.75">
      <c r="A1250" s="2" t="s">
        <v>2090</v>
      </c>
      <c r="B1250" s="107">
        <v>17</v>
      </c>
    </row>
    <row r="1251" spans="1:2" ht="12.75">
      <c r="A1251" s="2" t="s">
        <v>2091</v>
      </c>
      <c r="B1251" s="107">
        <v>16</v>
      </c>
    </row>
    <row r="1252" spans="1:2" ht="12.75">
      <c r="A1252" s="2" t="s">
        <v>2092</v>
      </c>
      <c r="B1252" s="107">
        <v>16</v>
      </c>
    </row>
    <row r="1253" spans="1:2" ht="12.75">
      <c r="A1253" s="2" t="s">
        <v>2093</v>
      </c>
      <c r="B1253" s="107">
        <v>16</v>
      </c>
    </row>
    <row r="1254" spans="1:2" ht="12.75">
      <c r="A1254" s="2" t="s">
        <v>2094</v>
      </c>
      <c r="B1254" s="107">
        <v>16</v>
      </c>
    </row>
    <row r="1255" spans="1:2" ht="12.75">
      <c r="A1255" s="2" t="s">
        <v>2095</v>
      </c>
      <c r="B1255" s="107">
        <v>16</v>
      </c>
    </row>
    <row r="1256" spans="1:2" ht="12.75">
      <c r="A1256" s="2" t="s">
        <v>2096</v>
      </c>
      <c r="B1256" s="107">
        <v>15</v>
      </c>
    </row>
    <row r="1257" spans="1:2" ht="12.75">
      <c r="A1257" s="2" t="s">
        <v>2097</v>
      </c>
      <c r="B1257" s="107">
        <v>15</v>
      </c>
    </row>
    <row r="1258" spans="1:2" ht="12.75">
      <c r="A1258" s="2" t="s">
        <v>2098</v>
      </c>
      <c r="B1258" s="107">
        <v>15</v>
      </c>
    </row>
    <row r="1259" spans="1:2" ht="12.75">
      <c r="A1259" s="2" t="s">
        <v>2099</v>
      </c>
      <c r="B1259" s="107">
        <v>15</v>
      </c>
    </row>
    <row r="1260" spans="1:2" ht="12.75">
      <c r="A1260" s="2" t="s">
        <v>2100</v>
      </c>
      <c r="B1260" s="107">
        <v>15</v>
      </c>
    </row>
    <row r="1261" spans="1:2" ht="12.75">
      <c r="A1261" s="2" t="s">
        <v>2101</v>
      </c>
      <c r="B1261" s="107">
        <v>14</v>
      </c>
    </row>
    <row r="1262" spans="1:2" ht="12.75">
      <c r="A1262" s="2" t="s">
        <v>2102</v>
      </c>
      <c r="B1262" s="107">
        <v>14</v>
      </c>
    </row>
    <row r="1263" spans="1:2" ht="12.75">
      <c r="A1263" s="2" t="s">
        <v>2103</v>
      </c>
      <c r="B1263" s="107">
        <v>14</v>
      </c>
    </row>
    <row r="1264" spans="1:2" ht="12.75">
      <c r="A1264" s="2" t="s">
        <v>2104</v>
      </c>
      <c r="B1264" s="107">
        <v>14</v>
      </c>
    </row>
    <row r="1265" spans="1:2" ht="12.75">
      <c r="A1265" s="2" t="s">
        <v>2105</v>
      </c>
      <c r="B1265" s="107">
        <v>14</v>
      </c>
    </row>
    <row r="1266" spans="1:2" ht="12.75">
      <c r="A1266" s="2" t="s">
        <v>2106</v>
      </c>
      <c r="B1266" s="107">
        <v>13</v>
      </c>
    </row>
    <row r="1267" spans="1:2" ht="12.75">
      <c r="A1267" s="2" t="s">
        <v>2107</v>
      </c>
      <c r="B1267" s="107">
        <v>13</v>
      </c>
    </row>
    <row r="1268" spans="1:2" ht="12.75">
      <c r="A1268" s="2" t="s">
        <v>2108</v>
      </c>
      <c r="B1268" s="107">
        <v>13</v>
      </c>
    </row>
    <row r="1269" spans="1:2" ht="12.75">
      <c r="A1269" s="2" t="s">
        <v>2109</v>
      </c>
      <c r="B1269" s="107">
        <v>13</v>
      </c>
    </row>
    <row r="1270" spans="1:2" ht="12.75">
      <c r="A1270" s="2" t="s">
        <v>2110</v>
      </c>
      <c r="B1270" s="107">
        <v>13</v>
      </c>
    </row>
    <row r="1271" spans="1:2" ht="12.75">
      <c r="A1271" s="2" t="s">
        <v>2111</v>
      </c>
      <c r="B1271" s="107">
        <v>12</v>
      </c>
    </row>
    <row r="1272" spans="1:2" ht="12.75">
      <c r="A1272" s="2" t="s">
        <v>2112</v>
      </c>
      <c r="B1272" s="107">
        <v>12</v>
      </c>
    </row>
    <row r="1273" spans="1:2" ht="12.75">
      <c r="A1273" s="2" t="s">
        <v>2113</v>
      </c>
      <c r="B1273" s="107">
        <v>12</v>
      </c>
    </row>
    <row r="1274" spans="1:2" ht="12.75">
      <c r="A1274" s="2" t="s">
        <v>2114</v>
      </c>
      <c r="B1274" s="107">
        <v>12</v>
      </c>
    </row>
    <row r="1275" spans="1:2" ht="12.75">
      <c r="A1275" s="2" t="s">
        <v>2115</v>
      </c>
      <c r="B1275" s="107">
        <v>12</v>
      </c>
    </row>
    <row r="1276" spans="1:2" ht="12.75">
      <c r="A1276" s="2" t="s">
        <v>2116</v>
      </c>
      <c r="B1276" s="107">
        <v>12</v>
      </c>
    </row>
    <row r="1277" spans="1:2" ht="12.75">
      <c r="A1277" s="2" t="s">
        <v>2117</v>
      </c>
      <c r="B1277" s="107">
        <v>12</v>
      </c>
    </row>
    <row r="1278" spans="1:2" ht="12.75">
      <c r="A1278" s="2" t="s">
        <v>2118</v>
      </c>
      <c r="B1278" s="107">
        <v>12</v>
      </c>
    </row>
    <row r="1279" spans="1:2" ht="12.75">
      <c r="A1279" s="2" t="s">
        <v>2119</v>
      </c>
      <c r="B1279" s="107">
        <v>12</v>
      </c>
    </row>
    <row r="1280" spans="1:2" ht="12.75">
      <c r="A1280" s="2" t="s">
        <v>2120</v>
      </c>
      <c r="B1280" s="107">
        <v>12</v>
      </c>
    </row>
    <row r="1281" spans="1:2" ht="12.75">
      <c r="A1281" s="2" t="s">
        <v>2121</v>
      </c>
      <c r="B1281" s="107">
        <v>11</v>
      </c>
    </row>
    <row r="1282" spans="1:2" ht="12.75">
      <c r="A1282" s="2" t="s">
        <v>2122</v>
      </c>
      <c r="B1282" s="107">
        <v>11</v>
      </c>
    </row>
    <row r="1283" spans="1:2" ht="12.75">
      <c r="A1283" s="2" t="s">
        <v>2123</v>
      </c>
      <c r="B1283" s="107">
        <v>11</v>
      </c>
    </row>
    <row r="1284" spans="1:2" ht="12.75">
      <c r="A1284" s="2" t="s">
        <v>2124</v>
      </c>
      <c r="B1284" s="107">
        <v>11</v>
      </c>
    </row>
    <row r="1285" spans="1:2" ht="12.75">
      <c r="A1285" s="2" t="s">
        <v>2125</v>
      </c>
      <c r="B1285" s="107">
        <v>11</v>
      </c>
    </row>
    <row r="1286" spans="1:2" ht="12.75">
      <c r="A1286" s="2" t="s">
        <v>2126</v>
      </c>
      <c r="B1286" s="107">
        <v>11</v>
      </c>
    </row>
    <row r="1287" spans="1:2" ht="12.75">
      <c r="A1287" s="2" t="s">
        <v>2127</v>
      </c>
      <c r="B1287" s="107">
        <v>11</v>
      </c>
    </row>
    <row r="1288" spans="1:2" ht="12.75">
      <c r="A1288" s="2" t="s">
        <v>2128</v>
      </c>
      <c r="B1288" s="107">
        <v>11</v>
      </c>
    </row>
    <row r="1289" spans="1:2" ht="12.75">
      <c r="A1289" s="2" t="s">
        <v>2129</v>
      </c>
      <c r="B1289" s="107">
        <v>11</v>
      </c>
    </row>
    <row r="1290" spans="1:2" ht="12.75">
      <c r="A1290" s="2" t="s">
        <v>2130</v>
      </c>
      <c r="B1290" s="107">
        <v>11</v>
      </c>
    </row>
    <row r="1291" spans="1:2" ht="12.75">
      <c r="A1291" s="2" t="s">
        <v>2131</v>
      </c>
      <c r="B1291" s="107">
        <v>10</v>
      </c>
    </row>
    <row r="1292" spans="1:2" ht="12.75">
      <c r="A1292" s="2" t="s">
        <v>2132</v>
      </c>
      <c r="B1292" s="107">
        <v>10</v>
      </c>
    </row>
    <row r="1293" spans="1:2" ht="12.75">
      <c r="A1293" s="2" t="s">
        <v>2133</v>
      </c>
      <c r="B1293" s="107">
        <v>10</v>
      </c>
    </row>
    <row r="1294" spans="1:2" ht="12.75">
      <c r="A1294" s="2" t="s">
        <v>2134</v>
      </c>
      <c r="B1294" s="107">
        <v>10</v>
      </c>
    </row>
    <row r="1295" spans="1:2" ht="12.75">
      <c r="A1295" s="2" t="s">
        <v>2135</v>
      </c>
      <c r="B1295" s="107">
        <v>10</v>
      </c>
    </row>
    <row r="1296" spans="1:2" ht="12.75">
      <c r="A1296" s="2" t="s">
        <v>2136</v>
      </c>
      <c r="B1296" s="107">
        <v>10</v>
      </c>
    </row>
    <row r="1297" spans="1:2" ht="12.75">
      <c r="A1297" s="2" t="s">
        <v>2137</v>
      </c>
      <c r="B1297" s="107">
        <v>10</v>
      </c>
    </row>
    <row r="1298" spans="1:2" ht="12.75">
      <c r="A1298" s="2" t="s">
        <v>2138</v>
      </c>
      <c r="B1298" s="107">
        <v>10</v>
      </c>
    </row>
    <row r="1299" spans="1:2" ht="12.75">
      <c r="A1299" s="2" t="s">
        <v>2139</v>
      </c>
      <c r="B1299" s="107">
        <v>10</v>
      </c>
    </row>
    <row r="1300" spans="1:2" ht="12.75">
      <c r="A1300" s="2" t="s">
        <v>2140</v>
      </c>
      <c r="B1300" s="107">
        <v>10</v>
      </c>
    </row>
    <row r="1301" spans="1:2" ht="12.75">
      <c r="A1301" s="2" t="s">
        <v>2141</v>
      </c>
      <c r="B1301" s="107">
        <v>9</v>
      </c>
    </row>
    <row r="1302" spans="1:2" ht="12.75">
      <c r="A1302" s="2" t="s">
        <v>2142</v>
      </c>
      <c r="B1302" s="107">
        <v>9</v>
      </c>
    </row>
    <row r="1303" spans="1:2" ht="12.75">
      <c r="A1303" s="2" t="s">
        <v>2143</v>
      </c>
      <c r="B1303" s="107">
        <v>9</v>
      </c>
    </row>
    <row r="1304" spans="1:2" ht="12.75">
      <c r="A1304" s="2" t="s">
        <v>2144</v>
      </c>
      <c r="B1304" s="107">
        <v>9</v>
      </c>
    </row>
    <row r="1305" spans="1:2" ht="12.75">
      <c r="A1305" s="2" t="s">
        <v>2145</v>
      </c>
      <c r="B1305" s="107">
        <v>9</v>
      </c>
    </row>
    <row r="1306" spans="1:2" ht="12.75">
      <c r="A1306" s="2" t="s">
        <v>2146</v>
      </c>
      <c r="B1306" s="107">
        <v>9</v>
      </c>
    </row>
    <row r="1307" spans="1:2" ht="12.75">
      <c r="A1307" s="2" t="s">
        <v>2147</v>
      </c>
      <c r="B1307" s="107">
        <v>9</v>
      </c>
    </row>
    <row r="1308" spans="1:2" ht="12.75">
      <c r="A1308" s="2" t="s">
        <v>2148</v>
      </c>
      <c r="B1308" s="107">
        <v>9</v>
      </c>
    </row>
    <row r="1309" spans="1:2" ht="12.75">
      <c r="A1309" s="2" t="s">
        <v>2149</v>
      </c>
      <c r="B1309" s="107">
        <v>9</v>
      </c>
    </row>
    <row r="1310" spans="1:2" ht="12.75">
      <c r="A1310" s="2" t="s">
        <v>2150</v>
      </c>
      <c r="B1310" s="107">
        <v>9</v>
      </c>
    </row>
    <row r="1311" spans="1:2" ht="12.75">
      <c r="A1311" s="2" t="s">
        <v>2151</v>
      </c>
      <c r="B1311" s="107">
        <v>8</v>
      </c>
    </row>
    <row r="1312" spans="1:2" ht="12.75">
      <c r="A1312" s="2" t="s">
        <v>2152</v>
      </c>
      <c r="B1312" s="107">
        <v>8</v>
      </c>
    </row>
    <row r="1313" spans="1:2" ht="12.75">
      <c r="A1313" s="2" t="s">
        <v>2153</v>
      </c>
      <c r="B1313" s="107">
        <v>8</v>
      </c>
    </row>
    <row r="1314" spans="1:2" ht="12.75">
      <c r="A1314" s="2" t="s">
        <v>2154</v>
      </c>
      <c r="B1314" s="107">
        <v>8</v>
      </c>
    </row>
    <row r="1315" spans="1:2" ht="12.75">
      <c r="A1315" s="2" t="s">
        <v>2155</v>
      </c>
      <c r="B1315" s="107">
        <v>8</v>
      </c>
    </row>
    <row r="1316" spans="1:2" ht="12.75">
      <c r="A1316" s="2" t="s">
        <v>2156</v>
      </c>
      <c r="B1316" s="107">
        <v>8</v>
      </c>
    </row>
    <row r="1317" spans="1:2" ht="12.75">
      <c r="A1317" s="2" t="s">
        <v>2157</v>
      </c>
      <c r="B1317" s="107">
        <v>8</v>
      </c>
    </row>
    <row r="1318" spans="1:2" ht="12.75">
      <c r="A1318" s="2" t="s">
        <v>2158</v>
      </c>
      <c r="B1318" s="107">
        <v>8</v>
      </c>
    </row>
    <row r="1319" spans="1:2" ht="12.75">
      <c r="A1319" s="2" t="s">
        <v>2159</v>
      </c>
      <c r="B1319" s="107">
        <v>8</v>
      </c>
    </row>
    <row r="1320" spans="1:2" ht="12.75">
      <c r="A1320" s="2" t="s">
        <v>2160</v>
      </c>
      <c r="B1320" s="107">
        <v>8</v>
      </c>
    </row>
    <row r="1321" spans="1:2" ht="12.75">
      <c r="A1321" s="2" t="s">
        <v>2161</v>
      </c>
      <c r="B1321" s="107">
        <v>7</v>
      </c>
    </row>
    <row r="1322" spans="1:2" ht="12.75">
      <c r="A1322" s="2" t="s">
        <v>2162</v>
      </c>
      <c r="B1322" s="107">
        <v>7</v>
      </c>
    </row>
    <row r="1323" spans="1:2" ht="12.75">
      <c r="A1323" s="2" t="s">
        <v>2163</v>
      </c>
      <c r="B1323" s="107">
        <v>7</v>
      </c>
    </row>
    <row r="1324" spans="1:2" ht="12.75">
      <c r="A1324" s="2" t="s">
        <v>2164</v>
      </c>
      <c r="B1324" s="107">
        <v>7</v>
      </c>
    </row>
    <row r="1325" spans="1:2" ht="12.75">
      <c r="A1325" s="2" t="s">
        <v>2165</v>
      </c>
      <c r="B1325" s="107">
        <v>7</v>
      </c>
    </row>
    <row r="1326" spans="1:2" ht="12.75">
      <c r="A1326" s="2" t="s">
        <v>2166</v>
      </c>
      <c r="B1326" s="107">
        <v>7</v>
      </c>
    </row>
    <row r="1327" spans="1:2" ht="12.75">
      <c r="A1327" s="2" t="s">
        <v>2167</v>
      </c>
      <c r="B1327" s="107">
        <v>7</v>
      </c>
    </row>
    <row r="1328" spans="1:2" ht="12.75">
      <c r="A1328" s="2" t="s">
        <v>2168</v>
      </c>
      <c r="B1328" s="107">
        <v>7</v>
      </c>
    </row>
    <row r="1329" spans="1:2" ht="12.75">
      <c r="A1329" s="2" t="s">
        <v>2169</v>
      </c>
      <c r="B1329" s="107">
        <v>7</v>
      </c>
    </row>
    <row r="1330" spans="1:2" ht="12.75">
      <c r="A1330" s="2" t="s">
        <v>2170</v>
      </c>
      <c r="B1330" s="107">
        <v>7</v>
      </c>
    </row>
    <row r="1331" spans="1:2" ht="12.75">
      <c r="A1331" s="2" t="s">
        <v>2171</v>
      </c>
      <c r="B1331" s="107">
        <v>7</v>
      </c>
    </row>
    <row r="1332" spans="1:2" ht="12.75">
      <c r="A1332" s="2" t="s">
        <v>2172</v>
      </c>
      <c r="B1332" s="107">
        <v>7</v>
      </c>
    </row>
    <row r="1333" spans="1:2" ht="12.75">
      <c r="A1333" s="2" t="s">
        <v>2173</v>
      </c>
      <c r="B1333" s="107">
        <v>7</v>
      </c>
    </row>
    <row r="1334" spans="1:2" ht="12.75">
      <c r="A1334" s="2" t="s">
        <v>2174</v>
      </c>
      <c r="B1334" s="107">
        <v>7</v>
      </c>
    </row>
    <row r="1335" spans="1:2" ht="12.75">
      <c r="A1335" s="2" t="s">
        <v>2175</v>
      </c>
      <c r="B1335" s="107">
        <v>7</v>
      </c>
    </row>
    <row r="1336" spans="1:2" ht="12.75">
      <c r="A1336" s="2" t="s">
        <v>2176</v>
      </c>
      <c r="B1336" s="107">
        <v>7</v>
      </c>
    </row>
    <row r="1337" spans="1:2" ht="12.75">
      <c r="A1337" s="2" t="s">
        <v>2177</v>
      </c>
      <c r="B1337" s="107">
        <v>7</v>
      </c>
    </row>
    <row r="1338" spans="1:2" ht="12.75">
      <c r="A1338" s="2" t="s">
        <v>2178</v>
      </c>
      <c r="B1338" s="107">
        <v>7</v>
      </c>
    </row>
    <row r="1339" spans="1:2" ht="12.75">
      <c r="A1339" s="2" t="s">
        <v>2179</v>
      </c>
      <c r="B1339" s="107">
        <v>7</v>
      </c>
    </row>
    <row r="1340" spans="1:2" ht="12.75">
      <c r="A1340" s="2" t="s">
        <v>2180</v>
      </c>
      <c r="B1340" s="107">
        <v>7</v>
      </c>
    </row>
    <row r="1341" spans="1:2" ht="12.75">
      <c r="A1341" s="2" t="s">
        <v>2181</v>
      </c>
      <c r="B1341" s="107">
        <v>6</v>
      </c>
    </row>
    <row r="1342" spans="1:2" ht="12.75">
      <c r="A1342" s="2" t="s">
        <v>2182</v>
      </c>
      <c r="B1342" s="107">
        <v>6</v>
      </c>
    </row>
    <row r="1343" spans="1:2" ht="12.75">
      <c r="A1343" s="2" t="s">
        <v>2183</v>
      </c>
      <c r="B1343" s="107">
        <v>6</v>
      </c>
    </row>
    <row r="1344" spans="1:2" ht="12.75">
      <c r="A1344" s="2" t="s">
        <v>2184</v>
      </c>
      <c r="B1344" s="107">
        <v>6</v>
      </c>
    </row>
    <row r="1345" spans="1:2" ht="12.75">
      <c r="A1345" s="2" t="s">
        <v>2185</v>
      </c>
      <c r="B1345" s="107">
        <v>6</v>
      </c>
    </row>
    <row r="1346" spans="1:2" ht="12.75">
      <c r="A1346" s="2" t="s">
        <v>2186</v>
      </c>
      <c r="B1346" s="107">
        <v>6</v>
      </c>
    </row>
    <row r="1347" spans="1:2" ht="12.75">
      <c r="A1347" s="2" t="s">
        <v>2187</v>
      </c>
      <c r="B1347" s="107">
        <v>6</v>
      </c>
    </row>
    <row r="1348" spans="1:2" ht="12.75">
      <c r="A1348" s="2" t="s">
        <v>2188</v>
      </c>
      <c r="B1348" s="107">
        <v>6</v>
      </c>
    </row>
    <row r="1349" spans="1:2" ht="12.75">
      <c r="A1349" s="2" t="s">
        <v>2189</v>
      </c>
      <c r="B1349" s="107">
        <v>6</v>
      </c>
    </row>
    <row r="1350" spans="1:2" ht="12.75">
      <c r="A1350" s="2" t="s">
        <v>2190</v>
      </c>
      <c r="B1350" s="107">
        <v>6</v>
      </c>
    </row>
    <row r="1351" spans="1:2" ht="12.75">
      <c r="A1351" s="2" t="s">
        <v>2191</v>
      </c>
      <c r="B1351" s="107">
        <v>6</v>
      </c>
    </row>
    <row r="1352" spans="1:2" ht="12.75">
      <c r="A1352" s="2" t="s">
        <v>2192</v>
      </c>
      <c r="B1352" s="107">
        <v>6</v>
      </c>
    </row>
    <row r="1353" spans="1:2" ht="12.75">
      <c r="A1353" s="2" t="s">
        <v>2193</v>
      </c>
      <c r="B1353" s="107">
        <v>6</v>
      </c>
    </row>
    <row r="1354" spans="1:2" ht="12.75">
      <c r="A1354" s="2" t="s">
        <v>2194</v>
      </c>
      <c r="B1354" s="107">
        <v>6</v>
      </c>
    </row>
    <row r="1355" spans="1:2" ht="12.75">
      <c r="A1355" s="2" t="s">
        <v>2195</v>
      </c>
      <c r="B1355" s="107">
        <v>6</v>
      </c>
    </row>
    <row r="1356" spans="1:2" ht="12.75">
      <c r="A1356" s="2" t="s">
        <v>2196</v>
      </c>
      <c r="B1356" s="107">
        <v>6</v>
      </c>
    </row>
    <row r="1357" spans="1:2" ht="12.75">
      <c r="A1357" s="2" t="s">
        <v>2197</v>
      </c>
      <c r="B1357" s="107">
        <v>6</v>
      </c>
    </row>
    <row r="1358" spans="1:2" ht="12.75">
      <c r="A1358" s="2" t="s">
        <v>2198</v>
      </c>
      <c r="B1358" s="107">
        <v>6</v>
      </c>
    </row>
    <row r="1359" spans="1:2" ht="12.75">
      <c r="A1359" s="2" t="s">
        <v>2199</v>
      </c>
      <c r="B1359" s="107">
        <v>6</v>
      </c>
    </row>
    <row r="1360" spans="1:2" ht="12.75">
      <c r="A1360" s="2" t="s">
        <v>2200</v>
      </c>
      <c r="B1360" s="107">
        <v>6</v>
      </c>
    </row>
    <row r="1361" spans="1:2" ht="12.75">
      <c r="A1361" s="2" t="s">
        <v>2201</v>
      </c>
      <c r="B1361" s="107">
        <v>5</v>
      </c>
    </row>
    <row r="1362" spans="1:2" ht="12.75">
      <c r="A1362" s="2" t="s">
        <v>2202</v>
      </c>
      <c r="B1362" s="107">
        <v>5</v>
      </c>
    </row>
    <row r="1363" spans="1:2" ht="12.75">
      <c r="A1363" s="2" t="s">
        <v>2203</v>
      </c>
      <c r="B1363" s="107">
        <v>5</v>
      </c>
    </row>
    <row r="1364" spans="1:2" ht="12.75">
      <c r="A1364" s="2" t="s">
        <v>2204</v>
      </c>
      <c r="B1364" s="107">
        <v>5</v>
      </c>
    </row>
    <row r="1365" spans="1:2" ht="12.75">
      <c r="A1365" s="2" t="s">
        <v>2205</v>
      </c>
      <c r="B1365" s="107">
        <v>5</v>
      </c>
    </row>
    <row r="1366" spans="1:2" ht="12.75">
      <c r="A1366" s="2" t="s">
        <v>2206</v>
      </c>
      <c r="B1366" s="107">
        <v>5</v>
      </c>
    </row>
    <row r="1367" spans="1:2" ht="12.75">
      <c r="A1367" s="2" t="s">
        <v>2207</v>
      </c>
      <c r="B1367" s="107">
        <v>5</v>
      </c>
    </row>
    <row r="1368" spans="1:2" ht="12.75">
      <c r="A1368" s="2" t="s">
        <v>2208</v>
      </c>
      <c r="B1368" s="107">
        <v>5</v>
      </c>
    </row>
    <row r="1369" spans="1:2" ht="12.75">
      <c r="A1369" s="2" t="s">
        <v>2209</v>
      </c>
      <c r="B1369" s="107">
        <v>5</v>
      </c>
    </row>
    <row r="1370" spans="1:2" ht="12.75">
      <c r="A1370" s="2" t="s">
        <v>2210</v>
      </c>
      <c r="B1370" s="107">
        <v>5</v>
      </c>
    </row>
    <row r="1371" spans="1:2" ht="12.75">
      <c r="A1371" s="2" t="s">
        <v>2211</v>
      </c>
      <c r="B1371" s="107">
        <v>5</v>
      </c>
    </row>
    <row r="1372" spans="1:2" ht="12.75">
      <c r="A1372" s="2" t="s">
        <v>2212</v>
      </c>
      <c r="B1372" s="107">
        <v>5</v>
      </c>
    </row>
    <row r="1373" spans="1:2" ht="12.75">
      <c r="A1373" s="2" t="s">
        <v>2213</v>
      </c>
      <c r="B1373" s="107">
        <v>5</v>
      </c>
    </row>
    <row r="1374" spans="1:2" ht="12.75">
      <c r="A1374" s="2" t="s">
        <v>2214</v>
      </c>
      <c r="B1374" s="107">
        <v>5</v>
      </c>
    </row>
    <row r="1375" spans="1:2" ht="12.75">
      <c r="A1375" s="2" t="s">
        <v>2215</v>
      </c>
      <c r="B1375" s="107">
        <v>5</v>
      </c>
    </row>
    <row r="1376" spans="1:2" ht="12.75">
      <c r="A1376" s="2" t="s">
        <v>2216</v>
      </c>
      <c r="B1376" s="107">
        <v>5</v>
      </c>
    </row>
    <row r="1377" spans="1:2" ht="12.75">
      <c r="A1377" s="2" t="s">
        <v>2217</v>
      </c>
      <c r="B1377" s="107">
        <v>5</v>
      </c>
    </row>
    <row r="1378" spans="1:2" ht="12.75">
      <c r="A1378" s="2" t="s">
        <v>2218</v>
      </c>
      <c r="B1378" s="107">
        <v>5</v>
      </c>
    </row>
    <row r="1379" spans="1:2" ht="12.75">
      <c r="A1379" s="2" t="s">
        <v>2219</v>
      </c>
      <c r="B1379" s="107">
        <v>5</v>
      </c>
    </row>
    <row r="1380" spans="1:2" ht="12.75">
      <c r="A1380" s="2" t="s">
        <v>2220</v>
      </c>
      <c r="B1380" s="107">
        <v>5</v>
      </c>
    </row>
    <row r="1381" spans="1:2" ht="12.75">
      <c r="A1381" s="2" t="s">
        <v>2221</v>
      </c>
      <c r="B1381" s="107">
        <v>4</v>
      </c>
    </row>
    <row r="1382" spans="1:2" ht="12.75">
      <c r="A1382" s="2" t="s">
        <v>2222</v>
      </c>
      <c r="B1382" s="107">
        <v>4</v>
      </c>
    </row>
    <row r="1383" spans="1:2" ht="12.75">
      <c r="A1383" s="2" t="s">
        <v>2223</v>
      </c>
      <c r="B1383" s="107">
        <v>4</v>
      </c>
    </row>
    <row r="1384" spans="1:2" ht="12.75">
      <c r="A1384" s="2" t="s">
        <v>2224</v>
      </c>
      <c r="B1384" s="107">
        <v>4</v>
      </c>
    </row>
    <row r="1385" spans="1:2" ht="12.75">
      <c r="A1385" s="2" t="s">
        <v>2225</v>
      </c>
      <c r="B1385" s="107">
        <v>4</v>
      </c>
    </row>
    <row r="1386" spans="1:2" ht="12.75">
      <c r="A1386" s="2" t="s">
        <v>2226</v>
      </c>
      <c r="B1386" s="107">
        <v>4</v>
      </c>
    </row>
    <row r="1387" spans="1:2" ht="12.75">
      <c r="A1387" s="2" t="s">
        <v>2227</v>
      </c>
      <c r="B1387" s="107">
        <v>4</v>
      </c>
    </row>
    <row r="1388" spans="1:2" ht="12.75">
      <c r="A1388" s="2" t="s">
        <v>2228</v>
      </c>
      <c r="B1388" s="107">
        <v>4</v>
      </c>
    </row>
    <row r="1389" spans="1:2" ht="12.75">
      <c r="A1389" s="2" t="s">
        <v>2229</v>
      </c>
      <c r="B1389" s="107">
        <v>4</v>
      </c>
    </row>
    <row r="1390" spans="1:2" ht="12.75">
      <c r="A1390" s="2" t="s">
        <v>2230</v>
      </c>
      <c r="B1390" s="107">
        <v>4</v>
      </c>
    </row>
    <row r="1391" spans="1:2" ht="12.75">
      <c r="A1391" s="2" t="s">
        <v>2231</v>
      </c>
      <c r="B1391" s="107">
        <v>4</v>
      </c>
    </row>
    <row r="1392" spans="1:2" ht="12.75">
      <c r="A1392" s="2" t="s">
        <v>2232</v>
      </c>
      <c r="B1392" s="107">
        <v>4</v>
      </c>
    </row>
    <row r="1393" spans="1:2" ht="12.75">
      <c r="A1393" s="2" t="s">
        <v>2233</v>
      </c>
      <c r="B1393" s="107">
        <v>4</v>
      </c>
    </row>
    <row r="1394" spans="1:2" ht="12.75">
      <c r="A1394" s="2" t="s">
        <v>2234</v>
      </c>
      <c r="B1394" s="107">
        <v>4</v>
      </c>
    </row>
    <row r="1395" spans="1:2" ht="12.75">
      <c r="A1395" s="2" t="s">
        <v>2235</v>
      </c>
      <c r="B1395" s="107">
        <v>4</v>
      </c>
    </row>
    <row r="1396" spans="1:2" ht="12.75">
      <c r="A1396" s="2" t="s">
        <v>2236</v>
      </c>
      <c r="B1396" s="107">
        <v>4</v>
      </c>
    </row>
    <row r="1397" spans="1:2" ht="12.75">
      <c r="A1397" s="2" t="s">
        <v>2237</v>
      </c>
      <c r="B1397" s="107">
        <v>4</v>
      </c>
    </row>
    <row r="1398" spans="1:2" ht="12.75">
      <c r="A1398" s="2" t="s">
        <v>2238</v>
      </c>
      <c r="B1398" s="107">
        <v>4</v>
      </c>
    </row>
    <row r="1399" spans="1:2" ht="12.75">
      <c r="A1399" s="2" t="s">
        <v>2239</v>
      </c>
      <c r="B1399" s="107">
        <v>4</v>
      </c>
    </row>
    <row r="1400" spans="1:2" ht="12.75">
      <c r="A1400" s="2" t="s">
        <v>2240</v>
      </c>
      <c r="B1400" s="107">
        <v>4</v>
      </c>
    </row>
    <row r="1401" spans="1:2" ht="12.75">
      <c r="A1401" s="2" t="s">
        <v>2241</v>
      </c>
      <c r="B1401" s="107">
        <v>3</v>
      </c>
    </row>
    <row r="1402" spans="1:2" ht="12.75">
      <c r="A1402" s="2" t="s">
        <v>2242</v>
      </c>
      <c r="B1402" s="107">
        <v>3</v>
      </c>
    </row>
    <row r="1403" spans="1:2" ht="12.75">
      <c r="A1403" s="2" t="s">
        <v>2243</v>
      </c>
      <c r="B1403" s="107">
        <v>3</v>
      </c>
    </row>
    <row r="1404" spans="1:2" ht="12.75">
      <c r="A1404" s="2" t="s">
        <v>2244</v>
      </c>
      <c r="B1404" s="107">
        <v>3</v>
      </c>
    </row>
    <row r="1405" spans="1:2" ht="12.75">
      <c r="A1405" s="2" t="s">
        <v>2245</v>
      </c>
      <c r="B1405" s="107">
        <v>3</v>
      </c>
    </row>
    <row r="1406" spans="1:2" ht="12.75">
      <c r="A1406" s="2" t="s">
        <v>2246</v>
      </c>
      <c r="B1406" s="107">
        <v>3</v>
      </c>
    </row>
    <row r="1407" spans="1:2" ht="12.75">
      <c r="A1407" s="2" t="s">
        <v>2247</v>
      </c>
      <c r="B1407" s="107">
        <v>3</v>
      </c>
    </row>
    <row r="1408" spans="1:2" ht="12.75">
      <c r="A1408" s="2" t="s">
        <v>2248</v>
      </c>
      <c r="B1408" s="107">
        <v>3</v>
      </c>
    </row>
    <row r="1409" spans="1:2" ht="12.75">
      <c r="A1409" s="2" t="s">
        <v>2249</v>
      </c>
      <c r="B1409" s="107">
        <v>3</v>
      </c>
    </row>
    <row r="1410" spans="1:2" ht="12.75">
      <c r="A1410" s="2" t="s">
        <v>2250</v>
      </c>
      <c r="B1410" s="107">
        <v>3</v>
      </c>
    </row>
    <row r="1411" spans="1:2" ht="12.75">
      <c r="A1411" s="2" t="s">
        <v>2251</v>
      </c>
      <c r="B1411" s="107">
        <v>3</v>
      </c>
    </row>
    <row r="1412" spans="1:2" ht="12.75">
      <c r="A1412" s="2" t="s">
        <v>2252</v>
      </c>
      <c r="B1412" s="107">
        <v>3</v>
      </c>
    </row>
    <row r="1413" spans="1:2" ht="12.75">
      <c r="A1413" s="2" t="s">
        <v>2253</v>
      </c>
      <c r="B1413" s="107">
        <v>3</v>
      </c>
    </row>
    <row r="1414" spans="1:2" ht="12.75">
      <c r="A1414" s="2" t="s">
        <v>2254</v>
      </c>
      <c r="B1414" s="107">
        <v>3</v>
      </c>
    </row>
    <row r="1415" spans="1:2" ht="12.75">
      <c r="A1415" s="2" t="s">
        <v>2255</v>
      </c>
      <c r="B1415" s="107">
        <v>3</v>
      </c>
    </row>
    <row r="1416" spans="1:2" ht="12.75">
      <c r="A1416" s="2" t="s">
        <v>2256</v>
      </c>
      <c r="B1416" s="107">
        <v>3</v>
      </c>
    </row>
    <row r="1417" spans="1:2" ht="12.75">
      <c r="A1417" s="2" t="s">
        <v>2257</v>
      </c>
      <c r="B1417" s="107">
        <v>3</v>
      </c>
    </row>
    <row r="1418" spans="1:2" ht="12.75">
      <c r="A1418" s="2" t="s">
        <v>2258</v>
      </c>
      <c r="B1418" s="107">
        <v>3</v>
      </c>
    </row>
    <row r="1419" spans="1:2" ht="12.75">
      <c r="A1419" s="2" t="s">
        <v>2259</v>
      </c>
      <c r="B1419" s="107">
        <v>3</v>
      </c>
    </row>
    <row r="1420" spans="1:2" ht="12.75">
      <c r="A1420" s="2" t="s">
        <v>2260</v>
      </c>
      <c r="B1420" s="107">
        <v>3</v>
      </c>
    </row>
    <row r="1421" spans="1:2" ht="12.75">
      <c r="A1421" s="2" t="s">
        <v>2261</v>
      </c>
      <c r="B1421" s="107">
        <v>2</v>
      </c>
    </row>
    <row r="1422" spans="1:2" ht="12.75">
      <c r="A1422" s="2" t="s">
        <v>2262</v>
      </c>
      <c r="B1422" s="107">
        <v>2</v>
      </c>
    </row>
    <row r="1423" spans="1:2" ht="12.75">
      <c r="A1423" s="2" t="s">
        <v>2263</v>
      </c>
      <c r="B1423" s="107">
        <v>2</v>
      </c>
    </row>
    <row r="1424" spans="1:2" ht="12.75">
      <c r="A1424" s="2" t="s">
        <v>2264</v>
      </c>
      <c r="B1424" s="107">
        <v>2</v>
      </c>
    </row>
    <row r="1425" spans="1:2" ht="12.75">
      <c r="A1425" s="2" t="s">
        <v>2265</v>
      </c>
      <c r="B1425" s="107">
        <v>2</v>
      </c>
    </row>
    <row r="1426" spans="1:2" ht="12.75">
      <c r="A1426" s="2" t="s">
        <v>2266</v>
      </c>
      <c r="B1426" s="107">
        <v>2</v>
      </c>
    </row>
    <row r="1427" spans="1:2" ht="12.75">
      <c r="A1427" s="2" t="s">
        <v>2267</v>
      </c>
      <c r="B1427" s="107">
        <v>2</v>
      </c>
    </row>
    <row r="1428" spans="1:2" ht="12.75">
      <c r="A1428" s="2" t="s">
        <v>2268</v>
      </c>
      <c r="B1428" s="107">
        <v>2</v>
      </c>
    </row>
    <row r="1429" spans="1:2" ht="12.75">
      <c r="A1429" s="2" t="s">
        <v>2269</v>
      </c>
      <c r="B1429" s="107">
        <v>2</v>
      </c>
    </row>
    <row r="1430" spans="1:2" ht="12.75">
      <c r="A1430" s="2" t="s">
        <v>2270</v>
      </c>
      <c r="B1430" s="107">
        <v>2</v>
      </c>
    </row>
    <row r="1431" spans="1:2" ht="12.75">
      <c r="A1431" s="2" t="s">
        <v>2271</v>
      </c>
      <c r="B1431" s="107">
        <v>2</v>
      </c>
    </row>
    <row r="1432" spans="1:2" ht="12.75">
      <c r="A1432" s="2" t="s">
        <v>2272</v>
      </c>
      <c r="B1432" s="107">
        <v>2</v>
      </c>
    </row>
    <row r="1433" spans="1:2" ht="12.75">
      <c r="A1433" s="2" t="s">
        <v>2273</v>
      </c>
      <c r="B1433" s="107">
        <v>2</v>
      </c>
    </row>
    <row r="1434" spans="1:2" ht="12.75">
      <c r="A1434" s="2" t="s">
        <v>2274</v>
      </c>
      <c r="B1434" s="107">
        <v>2</v>
      </c>
    </row>
    <row r="1435" spans="1:2" ht="12.75">
      <c r="A1435" s="2" t="s">
        <v>2275</v>
      </c>
      <c r="B1435" s="107">
        <v>2</v>
      </c>
    </row>
    <row r="1436" spans="1:2" ht="12.75">
      <c r="A1436" s="2" t="s">
        <v>2276</v>
      </c>
      <c r="B1436" s="107">
        <v>2</v>
      </c>
    </row>
    <row r="1437" spans="1:2" ht="12.75">
      <c r="A1437" s="2" t="s">
        <v>2277</v>
      </c>
      <c r="B1437" s="107">
        <v>2</v>
      </c>
    </row>
    <row r="1438" spans="1:2" ht="12.75">
      <c r="A1438" s="2" t="s">
        <v>2278</v>
      </c>
      <c r="B1438" s="107">
        <v>2</v>
      </c>
    </row>
    <row r="1439" spans="1:2" ht="12.75">
      <c r="A1439" s="2" t="s">
        <v>2279</v>
      </c>
      <c r="B1439" s="107">
        <v>2</v>
      </c>
    </row>
    <row r="1440" spans="1:2" ht="12.75">
      <c r="A1440" s="2" t="s">
        <v>2280</v>
      </c>
      <c r="B1440" s="107">
        <v>2</v>
      </c>
    </row>
    <row r="1441" spans="1:2" ht="12.75">
      <c r="A1441" s="2" t="s">
        <v>2281</v>
      </c>
      <c r="B1441" s="107">
        <v>1</v>
      </c>
    </row>
    <row r="1442" spans="1:2" ht="12.75">
      <c r="A1442" s="2" t="s">
        <v>2282</v>
      </c>
      <c r="B1442" s="107">
        <v>1</v>
      </c>
    </row>
    <row r="1443" spans="1:2" ht="12.75">
      <c r="A1443" s="2" t="s">
        <v>2283</v>
      </c>
      <c r="B1443" s="107">
        <v>1</v>
      </c>
    </row>
    <row r="1444" spans="1:2" ht="12.75">
      <c r="A1444" s="2" t="s">
        <v>2284</v>
      </c>
      <c r="B1444" s="107">
        <v>1</v>
      </c>
    </row>
    <row r="1445" spans="1:2" ht="12.75">
      <c r="A1445" s="2" t="s">
        <v>2285</v>
      </c>
      <c r="B1445" s="107">
        <v>1</v>
      </c>
    </row>
    <row r="1446" spans="1:2" ht="12.75">
      <c r="A1446" s="2" t="s">
        <v>2286</v>
      </c>
      <c r="B1446" s="107">
        <v>1</v>
      </c>
    </row>
    <row r="1447" spans="1:2" ht="12.75">
      <c r="A1447" s="2" t="s">
        <v>2287</v>
      </c>
      <c r="B1447" s="107">
        <v>1</v>
      </c>
    </row>
    <row r="1448" spans="1:2" ht="12.75">
      <c r="A1448" s="2" t="s">
        <v>2288</v>
      </c>
      <c r="B1448" s="107">
        <v>1</v>
      </c>
    </row>
    <row r="1449" spans="1:2" ht="12.75">
      <c r="A1449" s="2" t="s">
        <v>2289</v>
      </c>
      <c r="B1449" s="107">
        <v>1</v>
      </c>
    </row>
    <row r="1450" spans="1:2" ht="12.75">
      <c r="A1450" s="2" t="s">
        <v>0</v>
      </c>
      <c r="B1450" s="107">
        <v>1</v>
      </c>
    </row>
    <row r="1451" spans="1:2" ht="12.75">
      <c r="A1451" s="2" t="s">
        <v>1</v>
      </c>
      <c r="B1451" s="107">
        <v>1</v>
      </c>
    </row>
    <row r="1452" spans="1:2" ht="12.75">
      <c r="A1452" s="2" t="s">
        <v>2</v>
      </c>
      <c r="B1452" s="107">
        <v>1</v>
      </c>
    </row>
    <row r="1453" spans="1:2" ht="12.75">
      <c r="A1453" s="2" t="s">
        <v>3</v>
      </c>
      <c r="B1453" s="107">
        <v>1</v>
      </c>
    </row>
    <row r="1454" spans="1:2" ht="12.75">
      <c r="A1454" s="2" t="s">
        <v>4</v>
      </c>
      <c r="B1454" s="107">
        <v>1</v>
      </c>
    </row>
    <row r="1455" spans="1:2" ht="12.75">
      <c r="A1455" s="2" t="s">
        <v>5</v>
      </c>
      <c r="B1455" s="107">
        <v>1</v>
      </c>
    </row>
    <row r="1456" spans="1:2" ht="12.75">
      <c r="A1456" s="2" t="s">
        <v>6</v>
      </c>
      <c r="B1456" s="107">
        <v>1</v>
      </c>
    </row>
    <row r="1457" spans="1:2" ht="12.75">
      <c r="A1457" s="2" t="s">
        <v>7</v>
      </c>
      <c r="B1457" s="107">
        <v>1</v>
      </c>
    </row>
    <row r="1458" spans="1:2" ht="12.75">
      <c r="A1458" s="2" t="s">
        <v>8</v>
      </c>
      <c r="B1458" s="107">
        <v>1</v>
      </c>
    </row>
    <row r="1459" spans="1:2" ht="12.75">
      <c r="A1459" s="2" t="s">
        <v>9</v>
      </c>
      <c r="B1459" s="107">
        <v>1</v>
      </c>
    </row>
    <row r="1460" spans="1:2" ht="12.75">
      <c r="A1460" s="2" t="s">
        <v>10</v>
      </c>
      <c r="B1460" s="107">
        <v>1</v>
      </c>
    </row>
    <row r="1461" spans="1:2" ht="12.75">
      <c r="A1461" s="2" t="s">
        <v>11</v>
      </c>
      <c r="B1461" s="107">
        <v>1</v>
      </c>
    </row>
    <row r="1462" spans="1:2" ht="12.75">
      <c r="A1462" s="2" t="s">
        <v>12</v>
      </c>
      <c r="B1462" s="107">
        <v>1</v>
      </c>
    </row>
    <row r="1463" spans="1:2" ht="12.75">
      <c r="A1463" s="2" t="s">
        <v>13</v>
      </c>
      <c r="B1463" s="107">
        <v>1</v>
      </c>
    </row>
    <row r="1464" spans="1:2" ht="12.75">
      <c r="A1464" s="2" t="s">
        <v>14</v>
      </c>
      <c r="B1464" s="107">
        <v>1</v>
      </c>
    </row>
    <row r="1465" spans="1:2" ht="12.75">
      <c r="A1465" s="2" t="s">
        <v>15</v>
      </c>
      <c r="B1465" s="107">
        <v>1</v>
      </c>
    </row>
    <row r="1466" spans="1:2" ht="12.75">
      <c r="A1466" s="2" t="s">
        <v>16</v>
      </c>
      <c r="B1466" s="107">
        <v>1</v>
      </c>
    </row>
    <row r="1467" spans="1:2" ht="12.75">
      <c r="A1467" s="2" t="s">
        <v>17</v>
      </c>
      <c r="B1467" s="107">
        <v>1</v>
      </c>
    </row>
    <row r="1468" spans="1:2" ht="12.75">
      <c r="A1468" s="2" t="s">
        <v>18</v>
      </c>
      <c r="B1468" s="107">
        <v>1</v>
      </c>
    </row>
    <row r="1469" spans="1:2" ht="12.75">
      <c r="A1469" s="2" t="s">
        <v>19</v>
      </c>
      <c r="B1469" s="107">
        <v>1</v>
      </c>
    </row>
    <row r="1470" spans="1:2" ht="12.75">
      <c r="A1470" s="2" t="s">
        <v>20</v>
      </c>
      <c r="B1470" s="107">
        <v>1</v>
      </c>
    </row>
    <row r="1471" spans="1:2" ht="12.75">
      <c r="A1471" s="2" t="s">
        <v>21</v>
      </c>
      <c r="B1471" s="107">
        <v>1</v>
      </c>
    </row>
    <row r="1472" spans="1:2" ht="12.75">
      <c r="A1472" s="2" t="s">
        <v>22</v>
      </c>
      <c r="B1472" s="107">
        <v>1</v>
      </c>
    </row>
    <row r="1473" spans="1:2" ht="12.75">
      <c r="A1473" s="2" t="s">
        <v>23</v>
      </c>
      <c r="B1473" s="107">
        <v>1</v>
      </c>
    </row>
    <row r="1474" spans="1:2" ht="12.75">
      <c r="A1474" s="2" t="s">
        <v>24</v>
      </c>
      <c r="B1474" s="107">
        <v>1</v>
      </c>
    </row>
    <row r="1475" spans="1:2" ht="12.75">
      <c r="A1475" s="2" t="s">
        <v>25</v>
      </c>
      <c r="B1475" s="107">
        <v>1</v>
      </c>
    </row>
    <row r="1476" spans="1:2" ht="12.75">
      <c r="A1476" s="2" t="s">
        <v>26</v>
      </c>
      <c r="B1476" s="107">
        <v>1</v>
      </c>
    </row>
    <row r="1477" spans="1:2" ht="12.75">
      <c r="A1477" s="2" t="s">
        <v>27</v>
      </c>
      <c r="B1477" s="107">
        <v>1</v>
      </c>
    </row>
    <row r="1478" spans="1:2" ht="12.75">
      <c r="A1478" s="2" t="s">
        <v>28</v>
      </c>
      <c r="B1478" s="107">
        <v>1</v>
      </c>
    </row>
    <row r="1479" spans="1:2" ht="12.75">
      <c r="A1479" s="2" t="s">
        <v>29</v>
      </c>
      <c r="B1479" s="107">
        <v>1</v>
      </c>
    </row>
    <row r="1480" spans="1:2" ht="12.75">
      <c r="A1480" s="2" t="s">
        <v>30</v>
      </c>
      <c r="B1480" s="107">
        <v>1</v>
      </c>
    </row>
    <row r="1481" spans="1:2" ht="12.75">
      <c r="A1481" s="2" t="s">
        <v>31</v>
      </c>
      <c r="B1481" s="107">
        <v>1</v>
      </c>
    </row>
    <row r="1482" spans="1:2" ht="12.75">
      <c r="A1482" s="2" t="s">
        <v>32</v>
      </c>
      <c r="B1482" s="107">
        <v>1</v>
      </c>
    </row>
    <row r="1483" spans="1:2" ht="12.75">
      <c r="A1483" s="2" t="s">
        <v>33</v>
      </c>
      <c r="B1483" s="107">
        <v>1</v>
      </c>
    </row>
    <row r="1484" spans="1:2" ht="12.75">
      <c r="A1484" s="2" t="s">
        <v>34</v>
      </c>
      <c r="B1484" s="107">
        <v>1</v>
      </c>
    </row>
    <row r="1485" spans="1:2" ht="12.75">
      <c r="A1485" s="2" t="s">
        <v>35</v>
      </c>
      <c r="B1485" s="107">
        <v>1</v>
      </c>
    </row>
    <row r="1486" spans="1:2" ht="12.75">
      <c r="A1486" s="2" t="s">
        <v>36</v>
      </c>
      <c r="B1486" s="107">
        <v>1</v>
      </c>
    </row>
    <row r="1487" spans="1:2" ht="12.75">
      <c r="A1487" s="2" t="s">
        <v>37</v>
      </c>
      <c r="B1487" s="107">
        <v>1</v>
      </c>
    </row>
    <row r="1488" spans="1:2" ht="12.75">
      <c r="A1488" s="2" t="s">
        <v>38</v>
      </c>
      <c r="B1488" s="107">
        <v>1</v>
      </c>
    </row>
    <row r="1489" spans="1:2" ht="12.75">
      <c r="A1489" s="2" t="s">
        <v>39</v>
      </c>
      <c r="B1489" s="107">
        <v>1</v>
      </c>
    </row>
    <row r="1490" spans="1:2" ht="12.75">
      <c r="A1490" s="2" t="s">
        <v>40</v>
      </c>
      <c r="B1490" s="107">
        <v>1</v>
      </c>
    </row>
    <row r="1491" spans="1:2" ht="12.75">
      <c r="A1491" s="2" t="s">
        <v>41</v>
      </c>
      <c r="B1491" s="107">
        <v>1</v>
      </c>
    </row>
    <row r="1492" spans="1:2" ht="12.75">
      <c r="A1492" s="2" t="s">
        <v>42</v>
      </c>
      <c r="B1492" s="107">
        <v>1</v>
      </c>
    </row>
    <row r="1493" spans="1:2" ht="12.75">
      <c r="A1493" s="2" t="s">
        <v>43</v>
      </c>
      <c r="B1493" s="107">
        <v>1</v>
      </c>
    </row>
    <row r="1494" spans="1:2" ht="12.75">
      <c r="A1494" s="2" t="s">
        <v>44</v>
      </c>
      <c r="B1494" s="107">
        <v>1</v>
      </c>
    </row>
    <row r="1495" spans="1:2" ht="12.75">
      <c r="A1495" s="2" t="s">
        <v>45</v>
      </c>
      <c r="B1495" s="107">
        <v>1</v>
      </c>
    </row>
    <row r="1496" spans="1:2" ht="12.75">
      <c r="A1496" s="2" t="s">
        <v>46</v>
      </c>
      <c r="B1496" s="107">
        <v>1</v>
      </c>
    </row>
    <row r="1497" spans="1:2" ht="12.75">
      <c r="A1497" s="2" t="s">
        <v>47</v>
      </c>
      <c r="B1497" s="107">
        <v>1</v>
      </c>
    </row>
    <row r="1498" spans="1:2" ht="12.75">
      <c r="A1498" s="2" t="s">
        <v>48</v>
      </c>
      <c r="B1498" s="107">
        <v>1</v>
      </c>
    </row>
    <row r="1499" spans="1:2" ht="12.75">
      <c r="A1499" s="2" t="s">
        <v>49</v>
      </c>
      <c r="B1499" s="107">
        <v>1</v>
      </c>
    </row>
    <row r="1500" spans="1:2" ht="12.75">
      <c r="A1500" s="2" t="s">
        <v>50</v>
      </c>
      <c r="B1500" s="107">
        <v>1</v>
      </c>
    </row>
    <row r="1501" spans="1:2" ht="12.75">
      <c r="A1501" s="2" t="s">
        <v>51</v>
      </c>
      <c r="B1501" s="107">
        <v>1</v>
      </c>
    </row>
    <row r="1502" spans="1:2" ht="12.75">
      <c r="A1502" s="2" t="s">
        <v>52</v>
      </c>
      <c r="B1502" s="107">
        <v>1</v>
      </c>
    </row>
    <row r="1503" spans="1:2" ht="12.75">
      <c r="A1503" s="2" t="s">
        <v>53</v>
      </c>
      <c r="B1503" s="107">
        <v>1</v>
      </c>
    </row>
    <row r="1504" spans="1:2" ht="12.75">
      <c r="A1504" s="2" t="s">
        <v>54</v>
      </c>
      <c r="B1504" s="107">
        <v>1</v>
      </c>
    </row>
    <row r="1505" spans="1:2" ht="12.75">
      <c r="A1505" s="2" t="s">
        <v>55</v>
      </c>
      <c r="B1505" s="107">
        <v>1</v>
      </c>
    </row>
    <row r="1506" spans="1:2" ht="12.75">
      <c r="A1506" s="2" t="s">
        <v>56</v>
      </c>
      <c r="B1506" s="107">
        <v>1</v>
      </c>
    </row>
    <row r="1507" spans="1:2" ht="12.75">
      <c r="A1507" s="2" t="s">
        <v>57</v>
      </c>
      <c r="B1507" s="107">
        <v>1</v>
      </c>
    </row>
    <row r="1508" spans="1:2" ht="12.75">
      <c r="A1508" s="2" t="s">
        <v>58</v>
      </c>
      <c r="B1508" s="107">
        <v>1</v>
      </c>
    </row>
    <row r="1509" spans="1:2" ht="12.75">
      <c r="A1509" s="2" t="s">
        <v>59</v>
      </c>
      <c r="B1509" s="107">
        <v>1</v>
      </c>
    </row>
    <row r="1510" spans="1:2" ht="12.75">
      <c r="A1510" s="2" t="s">
        <v>60</v>
      </c>
      <c r="B1510" s="107">
        <v>1</v>
      </c>
    </row>
    <row r="1511" spans="1:2" ht="12.75">
      <c r="A1511" s="2" t="s">
        <v>61</v>
      </c>
      <c r="B1511" s="107">
        <v>1</v>
      </c>
    </row>
    <row r="1512" spans="1:2" ht="12.75">
      <c r="A1512" s="2" t="s">
        <v>62</v>
      </c>
      <c r="B1512" s="107">
        <v>1</v>
      </c>
    </row>
    <row r="1513" spans="1:2" ht="12.75">
      <c r="A1513" s="2" t="s">
        <v>63</v>
      </c>
      <c r="B1513" s="107">
        <v>1</v>
      </c>
    </row>
    <row r="1514" spans="1:2" ht="12.75">
      <c r="A1514" s="2" t="s">
        <v>64</v>
      </c>
      <c r="B1514" s="107">
        <v>1</v>
      </c>
    </row>
    <row r="1515" spans="1:2" ht="12.75">
      <c r="A1515" s="2" t="s">
        <v>65</v>
      </c>
      <c r="B1515" s="107">
        <v>1</v>
      </c>
    </row>
    <row r="1516" spans="1:2" ht="12.75">
      <c r="A1516" s="2" t="s">
        <v>66</v>
      </c>
      <c r="B1516" s="107">
        <v>1</v>
      </c>
    </row>
    <row r="1517" spans="1:2" ht="12.75">
      <c r="A1517" s="2" t="s">
        <v>67</v>
      </c>
      <c r="B1517" s="107">
        <v>1</v>
      </c>
    </row>
    <row r="1518" spans="1:2" ht="12.75">
      <c r="A1518" s="2" t="s">
        <v>68</v>
      </c>
      <c r="B1518" s="107">
        <v>1</v>
      </c>
    </row>
    <row r="1519" spans="1:2" ht="12.75">
      <c r="A1519" s="2" t="s">
        <v>69</v>
      </c>
      <c r="B1519" s="107">
        <v>1</v>
      </c>
    </row>
    <row r="1520" spans="1:2" ht="12.75">
      <c r="A1520" s="2" t="s">
        <v>70</v>
      </c>
      <c r="B1520" s="107">
        <v>1</v>
      </c>
    </row>
    <row r="1521" spans="1:2" ht="12.75">
      <c r="A1521" s="2" t="s">
        <v>71</v>
      </c>
      <c r="B1521" s="107">
        <v>1</v>
      </c>
    </row>
    <row r="1522" spans="1:2" ht="12.75">
      <c r="A1522" s="2" t="s">
        <v>72</v>
      </c>
      <c r="B1522" s="107">
        <v>1</v>
      </c>
    </row>
    <row r="1523" spans="1:2" ht="12.75">
      <c r="A1523" s="2" t="s">
        <v>73</v>
      </c>
      <c r="B1523" s="107">
        <v>1</v>
      </c>
    </row>
    <row r="1524" spans="1:2" ht="12.75">
      <c r="A1524" s="2" t="s">
        <v>74</v>
      </c>
      <c r="B1524" s="107">
        <v>1</v>
      </c>
    </row>
    <row r="1525" spans="1:2" ht="12.75">
      <c r="A1525" s="2" t="s">
        <v>75</v>
      </c>
      <c r="B1525" s="107">
        <v>1</v>
      </c>
    </row>
    <row r="1526" spans="1:2" ht="12.75">
      <c r="A1526" s="2" t="s">
        <v>76</v>
      </c>
      <c r="B1526" s="107">
        <v>1</v>
      </c>
    </row>
    <row r="1527" spans="1:2" ht="12.75">
      <c r="A1527" s="2" t="s">
        <v>77</v>
      </c>
      <c r="B1527" s="107">
        <v>1</v>
      </c>
    </row>
    <row r="1528" spans="1:2" ht="12.75">
      <c r="A1528" s="2" t="s">
        <v>78</v>
      </c>
      <c r="B1528" s="107">
        <v>1</v>
      </c>
    </row>
    <row r="1529" spans="1:2" ht="12.75">
      <c r="A1529" s="2" t="s">
        <v>79</v>
      </c>
      <c r="B1529" s="107">
        <v>1</v>
      </c>
    </row>
    <row r="1530" spans="1:2" ht="12.75">
      <c r="A1530" s="2" t="s">
        <v>80</v>
      </c>
      <c r="B1530" s="107">
        <v>1</v>
      </c>
    </row>
    <row r="1531" spans="1:2" ht="12.75">
      <c r="A1531" s="2" t="s">
        <v>81</v>
      </c>
      <c r="B1531" s="107">
        <v>1</v>
      </c>
    </row>
    <row r="1532" spans="1:2" ht="12.75">
      <c r="A1532" s="2" t="s">
        <v>82</v>
      </c>
      <c r="B1532" s="107">
        <v>1</v>
      </c>
    </row>
    <row r="1533" spans="1:2" ht="12.75">
      <c r="A1533" s="2" t="s">
        <v>83</v>
      </c>
      <c r="B1533" s="107">
        <v>1</v>
      </c>
    </row>
    <row r="1534" spans="1:2" ht="12.75">
      <c r="A1534" s="2" t="s">
        <v>84</v>
      </c>
      <c r="B1534" s="107">
        <v>1</v>
      </c>
    </row>
    <row r="1535" spans="1:2" ht="12.75">
      <c r="A1535" s="2" t="s">
        <v>85</v>
      </c>
      <c r="B1535" s="107">
        <v>1</v>
      </c>
    </row>
    <row r="1536" spans="1:2" ht="12.75">
      <c r="A1536" s="2" t="s">
        <v>86</v>
      </c>
      <c r="B1536" s="107">
        <v>1</v>
      </c>
    </row>
    <row r="1537" spans="1:2" ht="12.75">
      <c r="A1537" s="2" t="s">
        <v>87</v>
      </c>
      <c r="B1537" s="107">
        <v>1</v>
      </c>
    </row>
    <row r="1538" spans="1:2" ht="12.75">
      <c r="A1538" s="2" t="s">
        <v>88</v>
      </c>
      <c r="B1538" s="107">
        <v>1</v>
      </c>
    </row>
    <row r="1539" spans="1:2" ht="12.75">
      <c r="A1539" s="2" t="s">
        <v>89</v>
      </c>
      <c r="B1539" s="107">
        <v>1</v>
      </c>
    </row>
    <row r="1540" spans="1:2" ht="12.75">
      <c r="A1540" s="2" t="s">
        <v>90</v>
      </c>
      <c r="B1540" s="107">
        <v>1</v>
      </c>
    </row>
    <row r="1541" spans="1:2" ht="12.75">
      <c r="A1541" s="2" t="s">
        <v>91</v>
      </c>
      <c r="B1541" s="107">
        <v>1</v>
      </c>
    </row>
    <row r="1542" spans="1:2" ht="12.75">
      <c r="A1542" s="2" t="s">
        <v>92</v>
      </c>
      <c r="B1542" s="107">
        <v>1</v>
      </c>
    </row>
    <row r="1543" spans="1:2" ht="12.75">
      <c r="A1543" s="2" t="s">
        <v>93</v>
      </c>
      <c r="B1543" s="107">
        <v>1</v>
      </c>
    </row>
    <row r="1544" spans="1:2" ht="12.75">
      <c r="A1544" s="2" t="s">
        <v>94</v>
      </c>
      <c r="B1544" s="107">
        <v>1</v>
      </c>
    </row>
    <row r="1545" spans="1:2" ht="12.75">
      <c r="A1545" s="2" t="s">
        <v>95</v>
      </c>
      <c r="B1545" s="107">
        <v>1</v>
      </c>
    </row>
    <row r="1546" spans="1:2" ht="12.75">
      <c r="A1546" s="2" t="s">
        <v>96</v>
      </c>
      <c r="B1546" s="107">
        <v>1</v>
      </c>
    </row>
    <row r="1547" spans="1:2" ht="12.75">
      <c r="A1547" s="2" t="s">
        <v>97</v>
      </c>
      <c r="B1547" s="107">
        <v>1</v>
      </c>
    </row>
    <row r="1548" spans="1:2" ht="12.75">
      <c r="A1548" s="2" t="s">
        <v>98</v>
      </c>
      <c r="B1548" s="107">
        <v>1</v>
      </c>
    </row>
    <row r="1549" spans="1:2" ht="12.75">
      <c r="A1549" s="2" t="s">
        <v>99</v>
      </c>
      <c r="B1549" s="107">
        <v>1</v>
      </c>
    </row>
    <row r="1550" spans="1:2" ht="12.75">
      <c r="A1550" s="2" t="s">
        <v>100</v>
      </c>
      <c r="B1550" s="107">
        <v>1</v>
      </c>
    </row>
    <row r="1551" spans="1:2" ht="12.75">
      <c r="A1551" s="2" t="s">
        <v>101</v>
      </c>
      <c r="B1551" s="107">
        <v>1</v>
      </c>
    </row>
    <row r="1552" spans="1:2" ht="12.75">
      <c r="A1552" s="2" t="s">
        <v>102</v>
      </c>
      <c r="B1552" s="107">
        <v>1</v>
      </c>
    </row>
    <row r="1553" spans="1:2" ht="12.75">
      <c r="A1553" s="2" t="s">
        <v>103</v>
      </c>
      <c r="B1553" s="107">
        <v>1</v>
      </c>
    </row>
    <row r="1554" spans="1:2" ht="12.75">
      <c r="A1554" s="2" t="s">
        <v>104</v>
      </c>
      <c r="B1554" s="107">
        <v>1</v>
      </c>
    </row>
    <row r="1555" spans="1:2" ht="12.75">
      <c r="A1555" s="2" t="s">
        <v>105</v>
      </c>
      <c r="B1555" s="107">
        <v>1</v>
      </c>
    </row>
    <row r="1556" spans="1:2" ht="12.75">
      <c r="A1556" s="2" t="s">
        <v>106</v>
      </c>
      <c r="B1556" s="107">
        <v>1</v>
      </c>
    </row>
    <row r="1557" spans="1:2" ht="12.75">
      <c r="A1557" s="2" t="s">
        <v>107</v>
      </c>
      <c r="B1557" s="107">
        <v>1</v>
      </c>
    </row>
    <row r="1558" spans="1:2" ht="12.75">
      <c r="A1558" s="2" t="s">
        <v>108</v>
      </c>
      <c r="B1558" s="107">
        <v>1</v>
      </c>
    </row>
    <row r="1559" spans="1:2" ht="12.75">
      <c r="A1559" s="2" t="s">
        <v>109</v>
      </c>
      <c r="B1559" s="107">
        <v>1</v>
      </c>
    </row>
    <row r="1560" spans="1:2" ht="12.75">
      <c r="A1560" s="2" t="s">
        <v>110</v>
      </c>
      <c r="B1560" s="107">
        <v>1</v>
      </c>
    </row>
    <row r="1561" spans="1:2" ht="12.75">
      <c r="A1561" s="2" t="s">
        <v>111</v>
      </c>
      <c r="B1561" s="107">
        <v>99</v>
      </c>
    </row>
    <row r="1562" spans="1:2" ht="12.75">
      <c r="A1562" s="2" t="s">
        <v>112</v>
      </c>
      <c r="B1562" s="107">
        <v>97</v>
      </c>
    </row>
    <row r="1563" spans="1:2" ht="12.75">
      <c r="A1563" s="2" t="s">
        <v>113</v>
      </c>
      <c r="B1563" s="107">
        <v>95</v>
      </c>
    </row>
    <row r="1564" spans="1:2" ht="12.75">
      <c r="A1564" s="2" t="s">
        <v>114</v>
      </c>
      <c r="B1564" s="105">
        <v>93</v>
      </c>
    </row>
    <row r="1565" spans="1:2" ht="12.75">
      <c r="A1565" s="2" t="s">
        <v>115</v>
      </c>
      <c r="B1565" s="105">
        <v>91</v>
      </c>
    </row>
    <row r="1566" spans="1:2" ht="12.75">
      <c r="A1566" s="2" t="s">
        <v>116</v>
      </c>
      <c r="B1566" s="105">
        <v>89</v>
      </c>
    </row>
    <row r="1567" spans="1:2" ht="12.75">
      <c r="A1567" s="2" t="s">
        <v>117</v>
      </c>
      <c r="B1567" s="105">
        <v>87</v>
      </c>
    </row>
    <row r="1568" spans="1:2" ht="12.75">
      <c r="A1568" s="2" t="s">
        <v>118</v>
      </c>
      <c r="B1568" s="105">
        <v>85</v>
      </c>
    </row>
    <row r="1569" spans="1:2" ht="12.75">
      <c r="A1569" s="2" t="s">
        <v>119</v>
      </c>
      <c r="B1569" s="107">
        <v>83</v>
      </c>
    </row>
    <row r="1570" spans="1:2" ht="12.75">
      <c r="A1570" s="2" t="s">
        <v>120</v>
      </c>
      <c r="B1570" s="107">
        <v>81</v>
      </c>
    </row>
    <row r="1571" spans="1:2" ht="12.75">
      <c r="A1571" s="2" t="s">
        <v>121</v>
      </c>
      <c r="B1571" s="107">
        <v>79</v>
      </c>
    </row>
    <row r="1572" spans="1:2" ht="12.75">
      <c r="A1572" s="2" t="s">
        <v>122</v>
      </c>
      <c r="B1572" s="107">
        <v>77</v>
      </c>
    </row>
    <row r="1573" spans="1:2" ht="12.75">
      <c r="A1573" s="2" t="s">
        <v>123</v>
      </c>
      <c r="B1573" s="107">
        <v>75</v>
      </c>
    </row>
    <row r="1574" spans="1:2" ht="12.75">
      <c r="A1574" s="2" t="s">
        <v>124</v>
      </c>
      <c r="B1574" s="107">
        <v>73</v>
      </c>
    </row>
    <row r="1575" spans="1:2" ht="12.75">
      <c r="A1575" s="2" t="s">
        <v>125</v>
      </c>
      <c r="B1575" s="107">
        <v>71</v>
      </c>
    </row>
    <row r="1576" spans="1:2" ht="12.75">
      <c r="A1576" s="2" t="s">
        <v>126</v>
      </c>
      <c r="B1576" s="107">
        <v>69</v>
      </c>
    </row>
    <row r="1577" spans="1:2" ht="12.75">
      <c r="A1577" s="2" t="s">
        <v>127</v>
      </c>
      <c r="B1577" s="107">
        <v>66</v>
      </c>
    </row>
    <row r="1578" spans="1:2" ht="12.75">
      <c r="A1578" s="2" t="s">
        <v>128</v>
      </c>
      <c r="B1578" s="107">
        <v>63</v>
      </c>
    </row>
    <row r="1579" spans="1:2" ht="12.75">
      <c r="A1579" s="2" t="s">
        <v>129</v>
      </c>
      <c r="B1579" s="107">
        <v>60</v>
      </c>
    </row>
    <row r="1580" spans="1:2" ht="12.75">
      <c r="A1580" s="2" t="s">
        <v>130</v>
      </c>
      <c r="B1580" s="107">
        <v>57</v>
      </c>
    </row>
    <row r="1581" spans="1:2" ht="12.75">
      <c r="A1581" s="2" t="s">
        <v>131</v>
      </c>
      <c r="B1581" s="107">
        <v>54</v>
      </c>
    </row>
    <row r="1582" spans="1:2" ht="12.75">
      <c r="A1582" s="2" t="s">
        <v>132</v>
      </c>
      <c r="B1582" s="107">
        <v>51</v>
      </c>
    </row>
    <row r="1583" spans="1:2" ht="12.75">
      <c r="A1583" s="2" t="s">
        <v>133</v>
      </c>
      <c r="B1583" s="107">
        <v>48</v>
      </c>
    </row>
    <row r="1584" spans="1:2" ht="12.75">
      <c r="A1584" s="2" t="s">
        <v>134</v>
      </c>
      <c r="B1584" s="107">
        <v>45</v>
      </c>
    </row>
    <row r="1585" spans="1:2" ht="12.75">
      <c r="A1585" s="2" t="s">
        <v>135</v>
      </c>
      <c r="B1585" s="107">
        <v>42</v>
      </c>
    </row>
    <row r="1586" spans="1:2" ht="12.75">
      <c r="A1586" s="2" t="s">
        <v>136</v>
      </c>
      <c r="B1586" s="107">
        <v>39</v>
      </c>
    </row>
    <row r="1587" spans="1:2" ht="12.75">
      <c r="A1587" s="2" t="s">
        <v>137</v>
      </c>
      <c r="B1587" s="107">
        <v>36</v>
      </c>
    </row>
    <row r="1588" spans="1:2" ht="12.75">
      <c r="A1588" s="2" t="s">
        <v>138</v>
      </c>
      <c r="B1588" s="107">
        <v>33</v>
      </c>
    </row>
    <row r="1589" spans="1:2" ht="12.75">
      <c r="A1589" s="2" t="s">
        <v>139</v>
      </c>
      <c r="B1589" s="107">
        <v>30</v>
      </c>
    </row>
    <row r="1590" spans="1:2" ht="12.75">
      <c r="A1590" s="2" t="s">
        <v>140</v>
      </c>
      <c r="B1590" s="107">
        <v>27</v>
      </c>
    </row>
    <row r="1591" spans="1:2" ht="12.75">
      <c r="A1591" s="2" t="s">
        <v>141</v>
      </c>
      <c r="B1591" s="107">
        <v>24</v>
      </c>
    </row>
    <row r="1592" spans="1:2" ht="12.75">
      <c r="A1592" s="2" t="s">
        <v>142</v>
      </c>
      <c r="B1592" s="107">
        <v>20</v>
      </c>
    </row>
    <row r="1593" spans="1:2" ht="12.75">
      <c r="A1593" s="2" t="s">
        <v>143</v>
      </c>
      <c r="B1593" s="107">
        <v>16</v>
      </c>
    </row>
    <row r="1594" spans="1:2" ht="12.75">
      <c r="A1594" s="2" t="s">
        <v>144</v>
      </c>
      <c r="B1594" s="107">
        <v>12</v>
      </c>
    </row>
    <row r="1595" spans="1:2" ht="12.75">
      <c r="A1595" s="2" t="s">
        <v>145</v>
      </c>
      <c r="B1595" s="107">
        <v>8</v>
      </c>
    </row>
    <row r="1596" spans="1:2" ht="12.75">
      <c r="A1596" s="2" t="s">
        <v>146</v>
      </c>
      <c r="B1596" s="107">
        <v>4</v>
      </c>
    </row>
    <row r="1597" spans="1:2" ht="12.75">
      <c r="A1597" s="2" t="s">
        <v>147</v>
      </c>
      <c r="B1597" s="107">
        <v>1</v>
      </c>
    </row>
    <row r="1598" spans="1:2" ht="12.75">
      <c r="A1598" s="2" t="s">
        <v>148</v>
      </c>
      <c r="B1598" s="107">
        <v>1</v>
      </c>
    </row>
    <row r="1599" spans="1:2" ht="12.75">
      <c r="A1599" s="2" t="s">
        <v>2353</v>
      </c>
      <c r="B1599" s="107">
        <v>88</v>
      </c>
    </row>
    <row r="1600" spans="1:2" ht="12.75">
      <c r="A1600" s="2" t="s">
        <v>2354</v>
      </c>
      <c r="B1600" s="107">
        <v>87</v>
      </c>
    </row>
    <row r="1601" spans="1:2" ht="12.75">
      <c r="A1601" s="2" t="s">
        <v>2355</v>
      </c>
      <c r="B1601" s="107">
        <v>86</v>
      </c>
    </row>
    <row r="1602" spans="1:2" ht="12.75">
      <c r="A1602" s="2" t="s">
        <v>2356</v>
      </c>
      <c r="B1602" s="107">
        <v>85</v>
      </c>
    </row>
    <row r="1603" spans="1:2" ht="12.75">
      <c r="A1603" s="2" t="s">
        <v>2357</v>
      </c>
      <c r="B1603" s="107">
        <v>84</v>
      </c>
    </row>
    <row r="1604" spans="1:2" ht="12.75">
      <c r="A1604" s="2" t="s">
        <v>2358</v>
      </c>
      <c r="B1604" s="107">
        <v>83</v>
      </c>
    </row>
    <row r="1605" spans="1:2" ht="12.75">
      <c r="A1605" s="2" t="s">
        <v>2359</v>
      </c>
      <c r="B1605" s="107">
        <v>82</v>
      </c>
    </row>
    <row r="1606" spans="1:2" ht="12.75">
      <c r="A1606" s="2" t="s">
        <v>2360</v>
      </c>
      <c r="B1606" s="107">
        <v>81</v>
      </c>
    </row>
    <row r="1607" spans="1:2" ht="12.75">
      <c r="A1607" s="2" t="s">
        <v>2361</v>
      </c>
      <c r="B1607" s="107">
        <v>80</v>
      </c>
    </row>
    <row r="1608" spans="1:2" ht="12.75">
      <c r="A1608" s="2" t="s">
        <v>2362</v>
      </c>
      <c r="B1608" s="107">
        <v>79</v>
      </c>
    </row>
    <row r="1609" spans="1:2" ht="12.75">
      <c r="A1609" s="2" t="s">
        <v>2363</v>
      </c>
      <c r="B1609" s="107">
        <v>78</v>
      </c>
    </row>
    <row r="1610" spans="1:2" ht="12.75">
      <c r="A1610" s="2" t="s">
        <v>2364</v>
      </c>
      <c r="B1610" s="107">
        <v>77</v>
      </c>
    </row>
    <row r="1611" spans="1:2" ht="12.75">
      <c r="A1611" s="2" t="s">
        <v>2365</v>
      </c>
      <c r="B1611" s="107">
        <v>76</v>
      </c>
    </row>
    <row r="1612" spans="1:2" ht="12.75">
      <c r="A1612" s="2" t="s">
        <v>2366</v>
      </c>
      <c r="B1612" s="107">
        <v>75</v>
      </c>
    </row>
    <row r="1613" spans="1:2" ht="12.75">
      <c r="A1613" s="2" t="s">
        <v>2367</v>
      </c>
      <c r="B1613" s="107">
        <v>74</v>
      </c>
    </row>
    <row r="1614" spans="1:2" ht="12.75">
      <c r="A1614" s="2" t="s">
        <v>2368</v>
      </c>
      <c r="B1614" s="107">
        <v>73</v>
      </c>
    </row>
    <row r="1615" spans="1:2" ht="12.75">
      <c r="A1615" s="2" t="s">
        <v>2369</v>
      </c>
      <c r="B1615" s="107">
        <v>72</v>
      </c>
    </row>
    <row r="1616" spans="1:2" ht="12.75">
      <c r="A1616" s="2" t="s">
        <v>2370</v>
      </c>
      <c r="B1616" s="107">
        <v>71</v>
      </c>
    </row>
    <row r="1617" spans="1:2" ht="12.75">
      <c r="A1617" s="2" t="s">
        <v>2371</v>
      </c>
      <c r="B1617" s="107">
        <v>70</v>
      </c>
    </row>
    <row r="1618" spans="1:2" ht="12.75">
      <c r="A1618" s="2" t="s">
        <v>2372</v>
      </c>
      <c r="B1618" s="107">
        <v>69</v>
      </c>
    </row>
    <row r="1619" spans="1:2" ht="12.75">
      <c r="A1619" s="2" t="s">
        <v>2373</v>
      </c>
      <c r="B1619" s="107">
        <v>68</v>
      </c>
    </row>
    <row r="1620" spans="1:2" ht="12.75">
      <c r="A1620" s="2" t="s">
        <v>2374</v>
      </c>
      <c r="B1620" s="107">
        <v>67</v>
      </c>
    </row>
    <row r="1621" spans="1:2" ht="12.75">
      <c r="A1621" s="2" t="s">
        <v>2375</v>
      </c>
      <c r="B1621" s="107">
        <v>66</v>
      </c>
    </row>
    <row r="1622" spans="1:2" ht="12.75">
      <c r="A1622" s="2" t="s">
        <v>2376</v>
      </c>
      <c r="B1622" s="107">
        <v>65</v>
      </c>
    </row>
    <row r="1623" spans="1:2" ht="12.75">
      <c r="A1623" s="2" t="s">
        <v>2377</v>
      </c>
      <c r="B1623" s="107">
        <v>64</v>
      </c>
    </row>
    <row r="1624" spans="1:2" ht="12.75">
      <c r="A1624" s="2" t="s">
        <v>2378</v>
      </c>
      <c r="B1624" s="107">
        <v>63</v>
      </c>
    </row>
    <row r="1625" spans="1:2" ht="12.75">
      <c r="A1625" s="2" t="s">
        <v>2379</v>
      </c>
      <c r="B1625" s="107">
        <v>62</v>
      </c>
    </row>
    <row r="1626" spans="1:2" ht="12.75">
      <c r="A1626" s="2" t="s">
        <v>2380</v>
      </c>
      <c r="B1626" s="107">
        <v>61</v>
      </c>
    </row>
    <row r="1627" spans="1:2" ht="12.75">
      <c r="A1627" s="2" t="s">
        <v>2381</v>
      </c>
      <c r="B1627" s="107">
        <v>60</v>
      </c>
    </row>
    <row r="1628" spans="1:2" ht="12.75">
      <c r="A1628" s="2" t="s">
        <v>2382</v>
      </c>
      <c r="B1628" s="107">
        <v>59</v>
      </c>
    </row>
    <row r="1629" spans="1:2" ht="12.75">
      <c r="A1629" s="2" t="s">
        <v>2383</v>
      </c>
      <c r="B1629" s="107">
        <v>58</v>
      </c>
    </row>
    <row r="1630" spans="1:2" ht="12.75">
      <c r="A1630" s="2" t="s">
        <v>2384</v>
      </c>
      <c r="B1630" s="107">
        <v>57</v>
      </c>
    </row>
    <row r="1631" spans="1:2" ht="12.75">
      <c r="A1631" s="2" t="s">
        <v>2385</v>
      </c>
      <c r="B1631" s="107">
        <v>56</v>
      </c>
    </row>
    <row r="1632" spans="1:2" ht="12.75">
      <c r="A1632" s="2" t="s">
        <v>2386</v>
      </c>
      <c r="B1632" s="107">
        <v>54</v>
      </c>
    </row>
    <row r="1633" spans="1:2" ht="12.75">
      <c r="A1633" s="2" t="s">
        <v>2387</v>
      </c>
      <c r="B1633" s="107">
        <v>52</v>
      </c>
    </row>
    <row r="1634" spans="1:2" ht="12.75">
      <c r="A1634" s="2" t="s">
        <v>2388</v>
      </c>
      <c r="B1634" s="107">
        <v>50</v>
      </c>
    </row>
    <row r="1635" spans="1:2" ht="12.75">
      <c r="A1635" s="2" t="s">
        <v>2389</v>
      </c>
      <c r="B1635" s="107">
        <v>48</v>
      </c>
    </row>
    <row r="1636" spans="1:2" ht="12.75">
      <c r="A1636" s="2" t="s">
        <v>2390</v>
      </c>
      <c r="B1636" s="107">
        <v>46</v>
      </c>
    </row>
    <row r="1637" spans="1:2" ht="12.75">
      <c r="A1637" s="2" t="s">
        <v>2391</v>
      </c>
      <c r="B1637" s="107">
        <v>44</v>
      </c>
    </row>
    <row r="1638" spans="1:2" ht="12.75">
      <c r="A1638" s="2" t="s">
        <v>2392</v>
      </c>
      <c r="B1638" s="107">
        <v>42</v>
      </c>
    </row>
    <row r="1639" spans="1:2" ht="12.75">
      <c r="A1639" s="2" t="s">
        <v>2393</v>
      </c>
      <c r="B1639" s="107">
        <v>40</v>
      </c>
    </row>
    <row r="1640" spans="1:2" ht="12.75">
      <c r="A1640" s="2" t="s">
        <v>2394</v>
      </c>
      <c r="B1640" s="107">
        <v>37</v>
      </c>
    </row>
    <row r="1641" spans="1:2" ht="12.75">
      <c r="A1641" s="2" t="s">
        <v>2395</v>
      </c>
      <c r="B1641" s="107">
        <v>32</v>
      </c>
    </row>
    <row r="1642" spans="1:2" ht="12.75">
      <c r="A1642" s="2" t="s">
        <v>2396</v>
      </c>
      <c r="B1642" s="107">
        <v>27</v>
      </c>
    </row>
    <row r="1643" spans="1:2" ht="12.75">
      <c r="A1643" s="2" t="s">
        <v>2397</v>
      </c>
      <c r="B1643" s="107">
        <v>22</v>
      </c>
    </row>
    <row r="1644" spans="1:2" ht="12.75">
      <c r="A1644" s="2" t="s">
        <v>2398</v>
      </c>
      <c r="B1644" s="107">
        <v>17</v>
      </c>
    </row>
    <row r="1645" spans="1:2" ht="12.75">
      <c r="A1645" s="2" t="s">
        <v>2399</v>
      </c>
      <c r="B1645" s="107">
        <v>12</v>
      </c>
    </row>
    <row r="1646" spans="1:2" ht="12.75">
      <c r="A1646" s="2" t="s">
        <v>2400</v>
      </c>
      <c r="B1646" s="107">
        <v>10</v>
      </c>
    </row>
    <row r="1647" spans="1:2" ht="12.75">
      <c r="A1647" s="2" t="s">
        <v>2401</v>
      </c>
      <c r="B1647" s="107">
        <v>8</v>
      </c>
    </row>
    <row r="1648" spans="1:2" ht="12.75">
      <c r="A1648" s="2" t="s">
        <v>2402</v>
      </c>
      <c r="B1648" s="107">
        <v>6</v>
      </c>
    </row>
    <row r="1649" spans="1:2" ht="12.75">
      <c r="A1649" s="2" t="s">
        <v>2403</v>
      </c>
      <c r="B1649" s="107">
        <v>6</v>
      </c>
    </row>
    <row r="1650" spans="1:2" ht="12.75">
      <c r="A1650" s="2" t="s">
        <v>2404</v>
      </c>
      <c r="B1650" s="107">
        <v>4</v>
      </c>
    </row>
    <row r="1651" spans="1:2" ht="12.75">
      <c r="A1651" s="2" t="s">
        <v>2405</v>
      </c>
      <c r="B1651" s="107">
        <v>4</v>
      </c>
    </row>
    <row r="1652" spans="1:2" ht="12.75">
      <c r="A1652" s="2" t="s">
        <v>2406</v>
      </c>
      <c r="B1652" s="107">
        <v>1</v>
      </c>
    </row>
    <row r="1653" spans="1:2" ht="12.75">
      <c r="A1653" s="2" t="s">
        <v>2407</v>
      </c>
      <c r="B1653" s="107">
        <v>1</v>
      </c>
    </row>
    <row r="1654" spans="1:2" ht="12.75">
      <c r="A1654" s="2" t="s">
        <v>2408</v>
      </c>
      <c r="B1654" s="107">
        <v>1</v>
      </c>
    </row>
    <row r="1655" spans="1:2" ht="12.75">
      <c r="A1655" s="2" t="s">
        <v>2409</v>
      </c>
      <c r="B1655" s="107">
        <v>88</v>
      </c>
    </row>
    <row r="1656" spans="1:2" ht="12.75">
      <c r="A1656" s="2" t="s">
        <v>2410</v>
      </c>
      <c r="B1656" s="107">
        <v>88</v>
      </c>
    </row>
    <row r="1657" spans="1:2" ht="12.75">
      <c r="A1657" s="2" t="s">
        <v>2411</v>
      </c>
      <c r="B1657" s="107">
        <v>87</v>
      </c>
    </row>
    <row r="1658" spans="1:2" ht="12.75">
      <c r="A1658" s="2" t="s">
        <v>2412</v>
      </c>
      <c r="B1658" s="107">
        <v>87</v>
      </c>
    </row>
    <row r="1659" spans="1:2" ht="12.75">
      <c r="A1659" s="2" t="s">
        <v>2413</v>
      </c>
      <c r="B1659" s="107">
        <v>87</v>
      </c>
    </row>
    <row r="1660" spans="1:2" ht="12.75">
      <c r="A1660" s="2" t="s">
        <v>2414</v>
      </c>
      <c r="B1660" s="107">
        <v>87</v>
      </c>
    </row>
    <row r="1661" spans="1:2" ht="12.75">
      <c r="A1661" s="2" t="s">
        <v>2415</v>
      </c>
      <c r="B1661" s="107">
        <v>87</v>
      </c>
    </row>
    <row r="1662" spans="1:2" ht="12.75">
      <c r="A1662" s="2" t="s">
        <v>2416</v>
      </c>
      <c r="B1662" s="107">
        <v>87</v>
      </c>
    </row>
    <row r="1663" spans="1:2" ht="12.75">
      <c r="A1663" s="2" t="s">
        <v>2417</v>
      </c>
      <c r="B1663" s="107">
        <v>87</v>
      </c>
    </row>
    <row r="1664" spans="1:2" ht="12.75">
      <c r="A1664" s="2" t="s">
        <v>2418</v>
      </c>
      <c r="B1664" s="107">
        <v>86</v>
      </c>
    </row>
    <row r="1665" spans="1:2" ht="12.75">
      <c r="A1665" s="2" t="s">
        <v>2419</v>
      </c>
      <c r="B1665" s="107">
        <v>86</v>
      </c>
    </row>
    <row r="1666" spans="1:2" ht="12.75">
      <c r="A1666" s="2" t="s">
        <v>2420</v>
      </c>
      <c r="B1666" s="107">
        <v>86</v>
      </c>
    </row>
    <row r="1667" spans="1:2" ht="12.75">
      <c r="A1667" s="2" t="s">
        <v>2421</v>
      </c>
      <c r="B1667" s="107">
        <v>86</v>
      </c>
    </row>
    <row r="1668" spans="1:2" ht="12.75">
      <c r="A1668" s="2" t="s">
        <v>2422</v>
      </c>
      <c r="B1668" s="107">
        <v>86</v>
      </c>
    </row>
    <row r="1669" spans="1:2" ht="12.75">
      <c r="A1669" s="2" t="s">
        <v>2423</v>
      </c>
      <c r="B1669" s="107">
        <v>86</v>
      </c>
    </row>
    <row r="1670" spans="1:2" ht="12.75">
      <c r="A1670" s="2" t="s">
        <v>2424</v>
      </c>
      <c r="B1670" s="107">
        <v>85</v>
      </c>
    </row>
    <row r="1671" spans="1:2" ht="12.75">
      <c r="A1671" s="2" t="s">
        <v>2425</v>
      </c>
      <c r="B1671" s="107">
        <v>85</v>
      </c>
    </row>
    <row r="1672" spans="1:2" ht="12.75">
      <c r="A1672" s="2" t="s">
        <v>2426</v>
      </c>
      <c r="B1672" s="107">
        <v>85</v>
      </c>
    </row>
    <row r="1673" spans="1:2" ht="12.75">
      <c r="A1673" s="2" t="s">
        <v>2427</v>
      </c>
      <c r="B1673" s="107">
        <v>85</v>
      </c>
    </row>
    <row r="1674" spans="1:2" ht="12.75">
      <c r="A1674" s="2" t="s">
        <v>2428</v>
      </c>
      <c r="B1674" s="107">
        <v>85</v>
      </c>
    </row>
    <row r="1675" spans="1:2" ht="12.75">
      <c r="A1675" s="2" t="s">
        <v>2429</v>
      </c>
      <c r="B1675" s="107">
        <v>85</v>
      </c>
    </row>
    <row r="1676" spans="1:2" ht="12.75">
      <c r="A1676" s="2" t="s">
        <v>2430</v>
      </c>
      <c r="B1676" s="107">
        <v>84</v>
      </c>
    </row>
    <row r="1677" spans="1:2" ht="12.75">
      <c r="A1677" s="2" t="s">
        <v>2431</v>
      </c>
      <c r="B1677" s="107">
        <v>84</v>
      </c>
    </row>
    <row r="1678" spans="1:2" ht="12.75">
      <c r="A1678" s="2" t="s">
        <v>2432</v>
      </c>
      <c r="B1678" s="107">
        <v>84</v>
      </c>
    </row>
    <row r="1679" spans="1:2" ht="12.75">
      <c r="A1679" s="2" t="s">
        <v>2433</v>
      </c>
      <c r="B1679" s="107">
        <v>84</v>
      </c>
    </row>
    <row r="1680" spans="1:2" ht="12.75">
      <c r="A1680" s="2" t="s">
        <v>2434</v>
      </c>
      <c r="B1680" s="107">
        <v>84</v>
      </c>
    </row>
    <row r="1681" spans="1:2" ht="12.75">
      <c r="A1681" s="2" t="s">
        <v>2435</v>
      </c>
      <c r="B1681" s="107">
        <v>84</v>
      </c>
    </row>
    <row r="1682" spans="1:2" ht="12.75">
      <c r="A1682" s="2" t="s">
        <v>2436</v>
      </c>
      <c r="B1682" s="107">
        <v>83</v>
      </c>
    </row>
    <row r="1683" spans="1:2" ht="12.75">
      <c r="A1683" s="2" t="s">
        <v>2437</v>
      </c>
      <c r="B1683" s="107">
        <v>83</v>
      </c>
    </row>
    <row r="1684" spans="1:2" ht="12.75">
      <c r="A1684" s="2" t="s">
        <v>2438</v>
      </c>
      <c r="B1684" s="107">
        <v>83</v>
      </c>
    </row>
    <row r="1685" spans="1:2" ht="12.75">
      <c r="A1685" s="2" t="s">
        <v>2439</v>
      </c>
      <c r="B1685" s="107">
        <v>83</v>
      </c>
    </row>
    <row r="1686" spans="1:2" ht="12.75">
      <c r="A1686" s="2" t="s">
        <v>2440</v>
      </c>
      <c r="B1686" s="107">
        <v>83</v>
      </c>
    </row>
    <row r="1687" spans="1:2" ht="12.75">
      <c r="A1687" s="2" t="s">
        <v>2441</v>
      </c>
      <c r="B1687" s="107">
        <v>83</v>
      </c>
    </row>
    <row r="1688" spans="1:2" ht="12.75">
      <c r="A1688" s="2" t="s">
        <v>2442</v>
      </c>
      <c r="B1688" s="107">
        <v>82</v>
      </c>
    </row>
    <row r="1689" spans="1:2" ht="12.75">
      <c r="A1689" s="2" t="s">
        <v>2443</v>
      </c>
      <c r="B1689" s="107">
        <v>82</v>
      </c>
    </row>
    <row r="1690" spans="1:2" ht="12.75">
      <c r="A1690" s="2" t="s">
        <v>2444</v>
      </c>
      <c r="B1690" s="107">
        <v>82</v>
      </c>
    </row>
    <row r="1691" spans="1:2" ht="12.75">
      <c r="A1691" s="2" t="s">
        <v>2445</v>
      </c>
      <c r="B1691" s="107">
        <v>82</v>
      </c>
    </row>
    <row r="1692" spans="1:2" ht="12.75">
      <c r="A1692" s="2" t="s">
        <v>2446</v>
      </c>
      <c r="B1692" s="107">
        <v>82</v>
      </c>
    </row>
    <row r="1693" spans="1:2" ht="12.75">
      <c r="A1693" s="2" t="s">
        <v>2447</v>
      </c>
      <c r="B1693" s="107">
        <v>82</v>
      </c>
    </row>
    <row r="1694" spans="1:2" ht="12.75">
      <c r="A1694" s="2" t="s">
        <v>2448</v>
      </c>
      <c r="B1694" s="107">
        <v>81</v>
      </c>
    </row>
    <row r="1695" spans="1:2" ht="12.75">
      <c r="A1695" s="2" t="s">
        <v>2449</v>
      </c>
      <c r="B1695" s="107">
        <v>81</v>
      </c>
    </row>
    <row r="1696" spans="1:2" ht="12.75">
      <c r="A1696" s="2" t="s">
        <v>2450</v>
      </c>
      <c r="B1696" s="107">
        <v>81</v>
      </c>
    </row>
    <row r="1697" spans="1:2" ht="12.75">
      <c r="A1697" s="2" t="s">
        <v>2451</v>
      </c>
      <c r="B1697" s="107">
        <v>81</v>
      </c>
    </row>
    <row r="1698" spans="1:2" ht="12.75">
      <c r="A1698" s="2" t="s">
        <v>2452</v>
      </c>
      <c r="B1698" s="107">
        <v>81</v>
      </c>
    </row>
    <row r="1699" spans="1:2" ht="12.75">
      <c r="A1699" s="2" t="s">
        <v>2453</v>
      </c>
      <c r="B1699" s="107">
        <v>81</v>
      </c>
    </row>
    <row r="1700" spans="1:2" ht="12.75">
      <c r="A1700" s="2" t="s">
        <v>2454</v>
      </c>
      <c r="B1700" s="107">
        <v>80</v>
      </c>
    </row>
    <row r="1701" spans="1:2" ht="12.75">
      <c r="A1701" s="2" t="s">
        <v>2455</v>
      </c>
      <c r="B1701" s="107">
        <v>80</v>
      </c>
    </row>
    <row r="1702" spans="1:2" ht="12.75">
      <c r="A1702" s="2" t="s">
        <v>2456</v>
      </c>
      <c r="B1702" s="107">
        <v>80</v>
      </c>
    </row>
    <row r="1703" spans="1:2" ht="12.75">
      <c r="A1703" s="2" t="s">
        <v>2457</v>
      </c>
      <c r="B1703" s="107">
        <v>80</v>
      </c>
    </row>
    <row r="1704" spans="1:2" ht="12.75">
      <c r="A1704" s="2" t="s">
        <v>2458</v>
      </c>
      <c r="B1704" s="107">
        <v>80</v>
      </c>
    </row>
    <row r="1705" spans="1:2" ht="12.75">
      <c r="A1705" s="2" t="s">
        <v>149</v>
      </c>
      <c r="B1705" s="107">
        <v>80</v>
      </c>
    </row>
    <row r="1706" spans="1:2" ht="12.75">
      <c r="A1706" s="2" t="s">
        <v>150</v>
      </c>
      <c r="B1706" s="107">
        <v>79</v>
      </c>
    </row>
    <row r="1707" spans="1:2" ht="12.75">
      <c r="A1707" s="2" t="s">
        <v>151</v>
      </c>
      <c r="B1707" s="107">
        <v>79</v>
      </c>
    </row>
    <row r="1708" spans="1:2" ht="12.75">
      <c r="A1708" s="2" t="s">
        <v>152</v>
      </c>
      <c r="B1708" s="107">
        <v>79</v>
      </c>
    </row>
    <row r="1709" spans="1:2" ht="12.75">
      <c r="A1709" s="2" t="s">
        <v>153</v>
      </c>
      <c r="B1709" s="107">
        <v>79</v>
      </c>
    </row>
    <row r="1710" spans="1:2" ht="12.75">
      <c r="A1710" s="2" t="s">
        <v>154</v>
      </c>
      <c r="B1710" s="107">
        <v>79</v>
      </c>
    </row>
    <row r="1711" spans="1:2" ht="12.75">
      <c r="A1711" s="2" t="s">
        <v>155</v>
      </c>
      <c r="B1711" s="107">
        <v>79</v>
      </c>
    </row>
    <row r="1712" spans="1:2" ht="12.75">
      <c r="A1712" s="2" t="s">
        <v>156</v>
      </c>
      <c r="B1712" s="107">
        <v>79</v>
      </c>
    </row>
    <row r="1713" spans="1:2" ht="12.75">
      <c r="A1713" s="2" t="s">
        <v>157</v>
      </c>
      <c r="B1713" s="107">
        <v>79</v>
      </c>
    </row>
    <row r="1714" spans="1:2" ht="12.75">
      <c r="A1714" s="2" t="s">
        <v>158</v>
      </c>
      <c r="B1714" s="107">
        <v>79</v>
      </c>
    </row>
    <row r="1715" spans="1:2" ht="12.75">
      <c r="A1715" s="2" t="s">
        <v>159</v>
      </c>
      <c r="B1715" s="107">
        <v>79</v>
      </c>
    </row>
    <row r="1716" spans="1:2" ht="12.75">
      <c r="A1716" s="2" t="s">
        <v>160</v>
      </c>
      <c r="B1716" s="107">
        <v>79</v>
      </c>
    </row>
    <row r="1717" spans="1:2" ht="12.75">
      <c r="A1717" s="2" t="s">
        <v>161</v>
      </c>
      <c r="B1717" s="107">
        <v>79</v>
      </c>
    </row>
    <row r="1718" spans="1:2" ht="12.75">
      <c r="A1718" s="2" t="s">
        <v>162</v>
      </c>
      <c r="B1718" s="107">
        <v>79</v>
      </c>
    </row>
    <row r="1719" spans="1:2" ht="12.75">
      <c r="A1719" s="2" t="s">
        <v>163</v>
      </c>
      <c r="B1719" s="107">
        <v>78</v>
      </c>
    </row>
    <row r="1720" spans="1:2" ht="12.75">
      <c r="A1720" s="2" t="s">
        <v>164</v>
      </c>
      <c r="B1720" s="107">
        <v>78</v>
      </c>
    </row>
    <row r="1721" spans="1:2" ht="12.75">
      <c r="A1721" s="2" t="s">
        <v>165</v>
      </c>
      <c r="B1721" s="107">
        <v>78</v>
      </c>
    </row>
    <row r="1722" spans="1:2" ht="12.75">
      <c r="A1722" s="2" t="s">
        <v>166</v>
      </c>
      <c r="B1722" s="107">
        <v>78</v>
      </c>
    </row>
    <row r="1723" spans="1:2" ht="12.75">
      <c r="A1723" s="2" t="s">
        <v>167</v>
      </c>
      <c r="B1723" s="107">
        <v>78</v>
      </c>
    </row>
    <row r="1724" spans="1:2" ht="12.75">
      <c r="A1724" s="2" t="s">
        <v>168</v>
      </c>
      <c r="B1724" s="107">
        <v>78</v>
      </c>
    </row>
    <row r="1725" spans="1:2" ht="12.75">
      <c r="A1725" s="2" t="s">
        <v>169</v>
      </c>
      <c r="B1725" s="107">
        <v>78</v>
      </c>
    </row>
    <row r="1726" spans="1:2" ht="12.75">
      <c r="A1726" s="2" t="s">
        <v>170</v>
      </c>
      <c r="B1726" s="107">
        <v>78</v>
      </c>
    </row>
    <row r="1727" spans="1:2" ht="12.75">
      <c r="A1727" s="2" t="s">
        <v>171</v>
      </c>
      <c r="B1727" s="107">
        <v>78</v>
      </c>
    </row>
    <row r="1728" spans="1:2" ht="12.75">
      <c r="A1728" s="2" t="s">
        <v>172</v>
      </c>
      <c r="B1728" s="107">
        <v>78</v>
      </c>
    </row>
    <row r="1729" spans="1:2" ht="12.75">
      <c r="A1729" s="2" t="s">
        <v>173</v>
      </c>
      <c r="B1729" s="107">
        <v>78</v>
      </c>
    </row>
    <row r="1730" spans="1:2" ht="12.75">
      <c r="A1730" s="2" t="s">
        <v>174</v>
      </c>
      <c r="B1730" s="107">
        <v>78</v>
      </c>
    </row>
    <row r="1731" spans="1:2" ht="12.75">
      <c r="A1731" s="2" t="s">
        <v>175</v>
      </c>
      <c r="B1731" s="107">
        <v>77</v>
      </c>
    </row>
    <row r="1732" spans="1:2" ht="12.75">
      <c r="A1732" s="2" t="s">
        <v>176</v>
      </c>
      <c r="B1732" s="107">
        <v>77</v>
      </c>
    </row>
    <row r="1733" spans="1:2" ht="12.75">
      <c r="A1733" s="2" t="s">
        <v>177</v>
      </c>
      <c r="B1733" s="107">
        <v>77</v>
      </c>
    </row>
    <row r="1734" spans="1:2" ht="12.75">
      <c r="A1734" s="2" t="s">
        <v>178</v>
      </c>
      <c r="B1734" s="107">
        <v>77</v>
      </c>
    </row>
    <row r="1735" spans="1:2" ht="12.75">
      <c r="A1735" s="2" t="s">
        <v>179</v>
      </c>
      <c r="B1735" s="107">
        <v>77</v>
      </c>
    </row>
    <row r="1736" spans="1:2" ht="12.75">
      <c r="A1736" s="2" t="s">
        <v>180</v>
      </c>
      <c r="B1736" s="107">
        <v>77</v>
      </c>
    </row>
    <row r="1737" spans="1:2" ht="12.75">
      <c r="A1737" s="2" t="s">
        <v>181</v>
      </c>
      <c r="B1737" s="107">
        <v>77</v>
      </c>
    </row>
    <row r="1738" spans="1:2" ht="12.75">
      <c r="A1738" s="2" t="s">
        <v>182</v>
      </c>
      <c r="B1738" s="107">
        <v>77</v>
      </c>
    </row>
    <row r="1739" spans="1:2" ht="12.75">
      <c r="A1739" s="2" t="s">
        <v>183</v>
      </c>
      <c r="B1739" s="107">
        <v>76</v>
      </c>
    </row>
    <row r="1740" spans="1:2" ht="12.75">
      <c r="A1740" s="2" t="s">
        <v>184</v>
      </c>
      <c r="B1740" s="107">
        <v>76</v>
      </c>
    </row>
    <row r="1741" spans="1:2" ht="12.75">
      <c r="A1741" s="2" t="s">
        <v>185</v>
      </c>
      <c r="B1741" s="107">
        <v>76</v>
      </c>
    </row>
    <row r="1742" spans="1:2" ht="12.75">
      <c r="A1742" s="2" t="s">
        <v>186</v>
      </c>
      <c r="B1742" s="107">
        <v>76</v>
      </c>
    </row>
    <row r="1743" spans="1:2" ht="12.75">
      <c r="A1743" s="2" t="s">
        <v>187</v>
      </c>
      <c r="B1743" s="107">
        <v>76</v>
      </c>
    </row>
    <row r="1744" spans="1:2" ht="12.75">
      <c r="A1744" s="2" t="s">
        <v>188</v>
      </c>
      <c r="B1744" s="107">
        <v>76</v>
      </c>
    </row>
    <row r="1745" spans="1:2" ht="12.75">
      <c r="A1745" s="2" t="s">
        <v>189</v>
      </c>
      <c r="B1745" s="107">
        <v>76</v>
      </c>
    </row>
    <row r="1746" spans="1:2" ht="12.75">
      <c r="A1746" s="2" t="s">
        <v>190</v>
      </c>
      <c r="B1746" s="107">
        <v>76</v>
      </c>
    </row>
    <row r="1747" spans="1:2" ht="12.75">
      <c r="A1747" s="2" t="s">
        <v>191</v>
      </c>
      <c r="B1747" s="107">
        <v>76</v>
      </c>
    </row>
    <row r="1748" spans="1:2" ht="12.75">
      <c r="A1748" s="2" t="s">
        <v>192</v>
      </c>
      <c r="B1748" s="107">
        <v>76</v>
      </c>
    </row>
    <row r="1749" spans="1:2" ht="12.75">
      <c r="A1749" s="2" t="s">
        <v>193</v>
      </c>
      <c r="B1749" s="107">
        <v>76</v>
      </c>
    </row>
    <row r="1750" spans="1:2" ht="12.75">
      <c r="A1750" s="2" t="s">
        <v>194</v>
      </c>
      <c r="B1750" s="107">
        <v>76</v>
      </c>
    </row>
    <row r="1751" spans="1:2" ht="12.75">
      <c r="A1751" s="2" t="s">
        <v>195</v>
      </c>
      <c r="B1751" s="107">
        <v>76</v>
      </c>
    </row>
    <row r="1752" spans="1:2" ht="12.75">
      <c r="A1752" s="2" t="s">
        <v>196</v>
      </c>
      <c r="B1752" s="107">
        <v>76</v>
      </c>
    </row>
    <row r="1753" spans="1:2" ht="12.75">
      <c r="A1753" s="2" t="s">
        <v>197</v>
      </c>
      <c r="B1753" s="107">
        <v>76</v>
      </c>
    </row>
    <row r="1754" spans="1:2" ht="12.75">
      <c r="A1754" s="2" t="s">
        <v>198</v>
      </c>
      <c r="B1754" s="107">
        <v>76</v>
      </c>
    </row>
    <row r="1755" spans="1:2" ht="12.75">
      <c r="A1755" s="2" t="s">
        <v>199</v>
      </c>
      <c r="B1755" s="107">
        <v>76</v>
      </c>
    </row>
    <row r="1756" spans="1:2" ht="12.75">
      <c r="A1756" s="2" t="s">
        <v>200</v>
      </c>
      <c r="B1756" s="107">
        <v>75</v>
      </c>
    </row>
    <row r="1757" spans="1:2" ht="12.75">
      <c r="A1757" s="2" t="s">
        <v>201</v>
      </c>
      <c r="B1757" s="107">
        <v>75</v>
      </c>
    </row>
    <row r="1758" spans="1:2" ht="12.75">
      <c r="A1758" s="2" t="s">
        <v>202</v>
      </c>
      <c r="B1758" s="107">
        <v>75</v>
      </c>
    </row>
    <row r="1759" spans="1:2" ht="12.75">
      <c r="A1759" s="2" t="s">
        <v>203</v>
      </c>
      <c r="B1759" s="107">
        <v>75</v>
      </c>
    </row>
    <row r="1760" spans="1:2" ht="12.75">
      <c r="A1760" s="2" t="s">
        <v>204</v>
      </c>
      <c r="B1760" s="107">
        <v>75</v>
      </c>
    </row>
    <row r="1761" spans="1:2" ht="12.75">
      <c r="A1761" s="2" t="s">
        <v>205</v>
      </c>
      <c r="B1761" s="107">
        <v>75</v>
      </c>
    </row>
    <row r="1762" spans="1:2" ht="12.75">
      <c r="A1762" s="2" t="s">
        <v>206</v>
      </c>
      <c r="B1762" s="107">
        <v>75</v>
      </c>
    </row>
    <row r="1763" spans="1:2" ht="12.75">
      <c r="A1763" s="2" t="s">
        <v>207</v>
      </c>
      <c r="B1763" s="107">
        <v>75</v>
      </c>
    </row>
    <row r="1764" spans="1:2" ht="12.75">
      <c r="A1764" s="2" t="s">
        <v>208</v>
      </c>
      <c r="B1764" s="107">
        <v>75</v>
      </c>
    </row>
    <row r="1765" spans="1:2" ht="12.75">
      <c r="A1765" s="2" t="s">
        <v>209</v>
      </c>
      <c r="B1765" s="107">
        <v>75</v>
      </c>
    </row>
    <row r="1766" spans="1:2" ht="12.75">
      <c r="A1766" s="2" t="s">
        <v>210</v>
      </c>
      <c r="B1766" s="107">
        <v>75</v>
      </c>
    </row>
    <row r="1767" spans="1:2" ht="12.75">
      <c r="A1767" s="2" t="s">
        <v>211</v>
      </c>
      <c r="B1767" s="107">
        <v>75</v>
      </c>
    </row>
    <row r="1768" spans="1:2" ht="12.75">
      <c r="A1768" s="2" t="s">
        <v>212</v>
      </c>
      <c r="B1768" s="107">
        <v>75</v>
      </c>
    </row>
    <row r="1769" spans="1:2" ht="12.75">
      <c r="A1769" s="2" t="s">
        <v>213</v>
      </c>
      <c r="B1769" s="107">
        <v>74</v>
      </c>
    </row>
    <row r="1770" spans="1:2" ht="12.75">
      <c r="A1770" s="2" t="s">
        <v>214</v>
      </c>
      <c r="B1770" s="107">
        <v>74</v>
      </c>
    </row>
    <row r="1771" spans="1:2" ht="12.75">
      <c r="A1771" s="2" t="s">
        <v>215</v>
      </c>
      <c r="B1771" s="107">
        <v>74</v>
      </c>
    </row>
    <row r="1772" spans="1:2" ht="12.75">
      <c r="A1772" s="2" t="s">
        <v>216</v>
      </c>
      <c r="B1772" s="107">
        <v>74</v>
      </c>
    </row>
    <row r="1773" spans="1:2" ht="12.75">
      <c r="A1773" s="2" t="s">
        <v>217</v>
      </c>
      <c r="B1773" s="107">
        <v>74</v>
      </c>
    </row>
    <row r="1774" spans="1:2" ht="12.75">
      <c r="A1774" s="2" t="s">
        <v>218</v>
      </c>
      <c r="B1774" s="107">
        <v>74</v>
      </c>
    </row>
    <row r="1775" spans="1:2" ht="12.75">
      <c r="A1775" s="2" t="s">
        <v>219</v>
      </c>
      <c r="B1775" s="107">
        <v>74</v>
      </c>
    </row>
    <row r="1776" spans="1:2" ht="12.75">
      <c r="A1776" s="2" t="s">
        <v>220</v>
      </c>
      <c r="B1776" s="107">
        <v>74</v>
      </c>
    </row>
    <row r="1777" spans="1:2" ht="12.75">
      <c r="A1777" s="2" t="s">
        <v>221</v>
      </c>
      <c r="B1777" s="107">
        <v>74</v>
      </c>
    </row>
    <row r="1778" spans="1:2" ht="12.75">
      <c r="A1778" s="2" t="s">
        <v>222</v>
      </c>
      <c r="B1778" s="107">
        <v>74</v>
      </c>
    </row>
    <row r="1779" spans="1:2" ht="12.75">
      <c r="A1779" s="2" t="s">
        <v>223</v>
      </c>
      <c r="B1779" s="107">
        <v>74</v>
      </c>
    </row>
    <row r="1780" spans="1:2" ht="12.75">
      <c r="A1780" s="2" t="s">
        <v>224</v>
      </c>
      <c r="B1780" s="107">
        <v>74</v>
      </c>
    </row>
    <row r="1781" spans="1:2" ht="12.75">
      <c r="A1781" s="2" t="s">
        <v>225</v>
      </c>
      <c r="B1781" s="107">
        <v>73</v>
      </c>
    </row>
    <row r="1782" spans="1:2" ht="12.75">
      <c r="A1782" s="2" t="s">
        <v>226</v>
      </c>
      <c r="B1782" s="107">
        <v>73</v>
      </c>
    </row>
    <row r="1783" spans="1:2" ht="12.75">
      <c r="A1783" s="2" t="s">
        <v>227</v>
      </c>
      <c r="B1783" s="107">
        <v>73</v>
      </c>
    </row>
    <row r="1784" spans="1:2" ht="12.75">
      <c r="A1784" s="2" t="s">
        <v>228</v>
      </c>
      <c r="B1784" s="107">
        <v>73</v>
      </c>
    </row>
    <row r="1785" spans="1:2" ht="12.75">
      <c r="A1785" s="2" t="s">
        <v>229</v>
      </c>
      <c r="B1785" s="107">
        <v>73</v>
      </c>
    </row>
    <row r="1786" spans="1:2" ht="12.75">
      <c r="A1786" s="2" t="s">
        <v>230</v>
      </c>
      <c r="B1786" s="107">
        <v>73</v>
      </c>
    </row>
    <row r="1787" spans="1:2" ht="12.75">
      <c r="A1787" s="2" t="s">
        <v>231</v>
      </c>
      <c r="B1787" s="107">
        <v>73</v>
      </c>
    </row>
    <row r="1788" spans="1:2" ht="12.75">
      <c r="A1788" s="2" t="s">
        <v>232</v>
      </c>
      <c r="B1788" s="107">
        <v>73</v>
      </c>
    </row>
    <row r="1789" spans="1:2" ht="12.75">
      <c r="A1789" s="2" t="s">
        <v>233</v>
      </c>
      <c r="B1789" s="107">
        <v>73</v>
      </c>
    </row>
    <row r="1790" spans="1:2" ht="12.75">
      <c r="A1790" s="2" t="s">
        <v>234</v>
      </c>
      <c r="B1790" s="107">
        <v>73</v>
      </c>
    </row>
    <row r="1791" spans="1:2" ht="12.75">
      <c r="A1791" s="2" t="s">
        <v>235</v>
      </c>
      <c r="B1791" s="107">
        <v>73</v>
      </c>
    </row>
    <row r="1792" spans="1:2" ht="12.75">
      <c r="A1792" s="2" t="s">
        <v>236</v>
      </c>
      <c r="B1792" s="107">
        <v>73</v>
      </c>
    </row>
    <row r="1793" spans="1:2" ht="12.75">
      <c r="A1793" s="2" t="s">
        <v>237</v>
      </c>
      <c r="B1793" s="107">
        <v>72</v>
      </c>
    </row>
    <row r="1794" spans="1:2" ht="12.75">
      <c r="A1794" s="2" t="s">
        <v>238</v>
      </c>
      <c r="B1794" s="107">
        <v>72</v>
      </c>
    </row>
    <row r="1795" spans="1:2" ht="12.75">
      <c r="A1795" s="2" t="s">
        <v>239</v>
      </c>
      <c r="B1795" s="107">
        <v>72</v>
      </c>
    </row>
    <row r="1796" spans="1:2" ht="12.75">
      <c r="A1796" s="2" t="s">
        <v>240</v>
      </c>
      <c r="B1796" s="107">
        <v>72</v>
      </c>
    </row>
    <row r="1797" spans="1:2" ht="12.75">
      <c r="A1797" s="2" t="s">
        <v>241</v>
      </c>
      <c r="B1797" s="107">
        <v>72</v>
      </c>
    </row>
    <row r="1798" spans="1:2" ht="12.75">
      <c r="A1798" s="2" t="s">
        <v>242</v>
      </c>
      <c r="B1798" s="107">
        <v>72</v>
      </c>
    </row>
    <row r="1799" spans="1:2" ht="12.75">
      <c r="A1799" s="2" t="s">
        <v>243</v>
      </c>
      <c r="B1799" s="107">
        <v>72</v>
      </c>
    </row>
    <row r="1800" spans="1:2" ht="12.75">
      <c r="A1800" s="2" t="s">
        <v>244</v>
      </c>
      <c r="B1800" s="107">
        <v>72</v>
      </c>
    </row>
    <row r="1801" spans="1:2" ht="12.75">
      <c r="A1801" s="2" t="s">
        <v>245</v>
      </c>
      <c r="B1801" s="107">
        <v>71</v>
      </c>
    </row>
    <row r="1802" spans="1:2" ht="12.75">
      <c r="A1802" s="2" t="s">
        <v>246</v>
      </c>
      <c r="B1802" s="107">
        <v>71</v>
      </c>
    </row>
    <row r="1803" spans="1:2" ht="12.75">
      <c r="A1803" s="2" t="s">
        <v>247</v>
      </c>
      <c r="B1803" s="107">
        <v>71</v>
      </c>
    </row>
    <row r="1804" spans="1:2" ht="12.75">
      <c r="A1804" s="2" t="s">
        <v>248</v>
      </c>
      <c r="B1804" s="107">
        <v>71</v>
      </c>
    </row>
    <row r="1805" spans="1:2" ht="12.75">
      <c r="A1805" s="2" t="s">
        <v>249</v>
      </c>
      <c r="B1805" s="107">
        <v>71</v>
      </c>
    </row>
    <row r="1806" spans="1:2" ht="12.75">
      <c r="A1806" s="2" t="s">
        <v>250</v>
      </c>
      <c r="B1806" s="107">
        <v>71</v>
      </c>
    </row>
    <row r="1807" spans="1:2" ht="12.75">
      <c r="A1807" s="2" t="s">
        <v>251</v>
      </c>
      <c r="B1807" s="107">
        <v>71</v>
      </c>
    </row>
    <row r="1808" spans="1:2" ht="12.75">
      <c r="A1808" s="2" t="s">
        <v>252</v>
      </c>
      <c r="B1808" s="107">
        <v>71</v>
      </c>
    </row>
    <row r="1809" spans="1:2" ht="12.75">
      <c r="A1809" s="2" t="s">
        <v>253</v>
      </c>
      <c r="B1809" s="107">
        <v>71</v>
      </c>
    </row>
    <row r="1810" spans="1:2" ht="12.75">
      <c r="A1810" s="2" t="s">
        <v>254</v>
      </c>
      <c r="B1810" s="107">
        <v>71</v>
      </c>
    </row>
    <row r="1811" spans="1:2" ht="12.75">
      <c r="A1811" s="2" t="s">
        <v>255</v>
      </c>
      <c r="B1811" s="107">
        <v>70</v>
      </c>
    </row>
    <row r="1812" spans="1:2" ht="12.75">
      <c r="A1812" s="2" t="s">
        <v>256</v>
      </c>
      <c r="B1812" s="107">
        <v>70</v>
      </c>
    </row>
    <row r="1813" spans="1:2" ht="12.75">
      <c r="A1813" s="2" t="s">
        <v>257</v>
      </c>
      <c r="B1813" s="107">
        <v>70</v>
      </c>
    </row>
    <row r="1814" spans="1:2" ht="12.75">
      <c r="A1814" s="2" t="s">
        <v>258</v>
      </c>
      <c r="B1814" s="107">
        <v>70</v>
      </c>
    </row>
    <row r="1815" spans="1:2" ht="12.75">
      <c r="A1815" s="2" t="s">
        <v>259</v>
      </c>
      <c r="B1815" s="107">
        <v>70</v>
      </c>
    </row>
    <row r="1816" spans="1:2" ht="12.75">
      <c r="A1816" s="2" t="s">
        <v>260</v>
      </c>
      <c r="B1816" s="107">
        <v>70</v>
      </c>
    </row>
    <row r="1817" spans="1:2" ht="12.75">
      <c r="A1817" s="2" t="s">
        <v>261</v>
      </c>
      <c r="B1817" s="107">
        <v>70</v>
      </c>
    </row>
    <row r="1818" spans="1:2" ht="12.75">
      <c r="A1818" s="2" t="s">
        <v>262</v>
      </c>
      <c r="B1818" s="107">
        <v>70</v>
      </c>
    </row>
    <row r="1819" spans="1:2" ht="12.75">
      <c r="A1819" s="2" t="s">
        <v>263</v>
      </c>
      <c r="B1819" s="107">
        <v>70</v>
      </c>
    </row>
    <row r="1820" spans="1:2" ht="12.75">
      <c r="A1820" s="2" t="s">
        <v>264</v>
      </c>
      <c r="B1820" s="107">
        <v>70</v>
      </c>
    </row>
    <row r="1821" spans="1:2" ht="12.75">
      <c r="A1821" s="2" t="s">
        <v>265</v>
      </c>
      <c r="B1821" s="107">
        <v>69</v>
      </c>
    </row>
    <row r="1822" spans="1:2" ht="12.75">
      <c r="A1822" s="2" t="s">
        <v>266</v>
      </c>
      <c r="B1822" s="107">
        <v>69</v>
      </c>
    </row>
    <row r="1823" spans="1:2" ht="12.75">
      <c r="A1823" s="2" t="s">
        <v>267</v>
      </c>
      <c r="B1823" s="107">
        <v>69</v>
      </c>
    </row>
    <row r="1824" spans="1:2" ht="12.75">
      <c r="A1824" s="2" t="s">
        <v>268</v>
      </c>
      <c r="B1824" s="107">
        <v>69</v>
      </c>
    </row>
    <row r="1825" spans="1:2" ht="12.75">
      <c r="A1825" s="2" t="s">
        <v>269</v>
      </c>
      <c r="B1825" s="107">
        <v>69</v>
      </c>
    </row>
    <row r="1826" spans="1:2" ht="12.75">
      <c r="A1826" s="2" t="s">
        <v>270</v>
      </c>
      <c r="B1826" s="107">
        <v>69</v>
      </c>
    </row>
    <row r="1827" spans="1:2" ht="12.75">
      <c r="A1827" s="2" t="s">
        <v>271</v>
      </c>
      <c r="B1827" s="107">
        <v>69</v>
      </c>
    </row>
    <row r="1828" spans="1:2" ht="12.75">
      <c r="A1828" s="2" t="s">
        <v>272</v>
      </c>
      <c r="B1828" s="107">
        <v>69</v>
      </c>
    </row>
    <row r="1829" spans="1:2" ht="12.75">
      <c r="A1829" s="2" t="s">
        <v>273</v>
      </c>
      <c r="B1829" s="107">
        <v>69</v>
      </c>
    </row>
    <row r="1830" spans="1:2" ht="12.75">
      <c r="A1830" s="2" t="s">
        <v>274</v>
      </c>
      <c r="B1830" s="107">
        <v>69</v>
      </c>
    </row>
    <row r="1831" spans="1:2" ht="12.75">
      <c r="A1831" s="2" t="s">
        <v>275</v>
      </c>
      <c r="B1831" s="107">
        <v>68</v>
      </c>
    </row>
    <row r="1832" spans="1:2" ht="12.75">
      <c r="A1832" s="2" t="s">
        <v>276</v>
      </c>
      <c r="B1832" s="107">
        <v>68</v>
      </c>
    </row>
    <row r="1833" spans="1:2" ht="12.75">
      <c r="A1833" s="2" t="s">
        <v>277</v>
      </c>
      <c r="B1833" s="107">
        <v>68</v>
      </c>
    </row>
    <row r="1834" spans="1:2" ht="12.75">
      <c r="A1834" s="2" t="s">
        <v>278</v>
      </c>
      <c r="B1834" s="107">
        <v>68</v>
      </c>
    </row>
    <row r="1835" spans="1:2" ht="12.75">
      <c r="A1835" s="2" t="s">
        <v>279</v>
      </c>
      <c r="B1835" s="107">
        <v>68</v>
      </c>
    </row>
    <row r="1836" spans="1:2" ht="12.75">
      <c r="A1836" s="2" t="s">
        <v>280</v>
      </c>
      <c r="B1836" s="107">
        <v>68</v>
      </c>
    </row>
    <row r="1837" spans="1:2" ht="12.75">
      <c r="A1837" s="2" t="s">
        <v>281</v>
      </c>
      <c r="B1837" s="107">
        <v>68</v>
      </c>
    </row>
    <row r="1838" spans="1:2" ht="12.75">
      <c r="A1838" s="2" t="s">
        <v>282</v>
      </c>
      <c r="B1838" s="107">
        <v>68</v>
      </c>
    </row>
    <row r="1839" spans="1:2" ht="12.75">
      <c r="A1839" s="2" t="s">
        <v>283</v>
      </c>
      <c r="B1839" s="107">
        <v>68</v>
      </c>
    </row>
    <row r="1840" spans="1:2" ht="12.75">
      <c r="A1840" s="2" t="s">
        <v>284</v>
      </c>
      <c r="B1840" s="107">
        <v>68</v>
      </c>
    </row>
    <row r="1841" spans="1:2" ht="12.75">
      <c r="A1841" s="2" t="s">
        <v>285</v>
      </c>
      <c r="B1841" s="107">
        <v>67</v>
      </c>
    </row>
    <row r="1842" spans="1:2" ht="12.75">
      <c r="A1842" s="2" t="s">
        <v>286</v>
      </c>
      <c r="B1842" s="107">
        <v>67</v>
      </c>
    </row>
    <row r="1843" spans="1:2" ht="12.75">
      <c r="A1843" s="2" t="s">
        <v>287</v>
      </c>
      <c r="B1843" s="107">
        <v>67</v>
      </c>
    </row>
    <row r="1844" spans="1:2" ht="12.75">
      <c r="A1844" s="2" t="s">
        <v>288</v>
      </c>
      <c r="B1844" s="107">
        <v>67</v>
      </c>
    </row>
    <row r="1845" spans="1:2" ht="12.75">
      <c r="A1845" s="2" t="s">
        <v>289</v>
      </c>
      <c r="B1845" s="107">
        <v>67</v>
      </c>
    </row>
    <row r="1846" spans="1:2" ht="12.75">
      <c r="A1846" s="2" t="s">
        <v>290</v>
      </c>
      <c r="B1846" s="107">
        <v>67</v>
      </c>
    </row>
    <row r="1847" spans="1:2" ht="12.75">
      <c r="A1847" s="2" t="s">
        <v>291</v>
      </c>
      <c r="B1847" s="107">
        <v>67</v>
      </c>
    </row>
    <row r="1848" spans="1:2" ht="12.75">
      <c r="A1848" s="2" t="s">
        <v>292</v>
      </c>
      <c r="B1848" s="107">
        <v>67</v>
      </c>
    </row>
    <row r="1849" spans="1:2" ht="12.75">
      <c r="A1849" s="2" t="s">
        <v>293</v>
      </c>
      <c r="B1849" s="107">
        <v>67</v>
      </c>
    </row>
    <row r="1850" spans="1:2" ht="12.75">
      <c r="A1850" s="2" t="s">
        <v>294</v>
      </c>
      <c r="B1850" s="107">
        <v>67</v>
      </c>
    </row>
    <row r="1851" spans="1:2" ht="12.75">
      <c r="A1851" s="2" t="s">
        <v>295</v>
      </c>
      <c r="B1851" s="107">
        <v>66</v>
      </c>
    </row>
    <row r="1852" spans="1:2" ht="12.75">
      <c r="A1852" s="2" t="s">
        <v>296</v>
      </c>
      <c r="B1852" s="107">
        <v>66</v>
      </c>
    </row>
    <row r="1853" spans="1:2" ht="12.75">
      <c r="A1853" s="2" t="s">
        <v>297</v>
      </c>
      <c r="B1853" s="107">
        <v>66</v>
      </c>
    </row>
    <row r="1854" spans="1:2" ht="12.75">
      <c r="A1854" s="2" t="s">
        <v>298</v>
      </c>
      <c r="B1854" s="107">
        <v>66</v>
      </c>
    </row>
    <row r="1855" spans="1:2" ht="12.75">
      <c r="A1855" s="2" t="s">
        <v>299</v>
      </c>
      <c r="B1855" s="107">
        <v>66</v>
      </c>
    </row>
    <row r="1856" spans="1:2" ht="12.75">
      <c r="A1856" s="2" t="s">
        <v>300</v>
      </c>
      <c r="B1856" s="107">
        <v>66</v>
      </c>
    </row>
    <row r="1857" spans="1:2" ht="12.75">
      <c r="A1857" s="2" t="s">
        <v>301</v>
      </c>
      <c r="B1857" s="107">
        <v>66</v>
      </c>
    </row>
    <row r="1858" spans="1:2" ht="12.75">
      <c r="A1858" s="2" t="s">
        <v>302</v>
      </c>
      <c r="B1858" s="107">
        <v>66</v>
      </c>
    </row>
    <row r="1859" spans="1:2" ht="12.75">
      <c r="A1859" s="2" t="s">
        <v>303</v>
      </c>
      <c r="B1859" s="107">
        <v>66</v>
      </c>
    </row>
    <row r="1860" spans="1:2" ht="12.75">
      <c r="A1860" s="2" t="s">
        <v>304</v>
      </c>
      <c r="B1860" s="107">
        <v>66</v>
      </c>
    </row>
    <row r="1861" spans="1:2" ht="12.75">
      <c r="A1861" s="2" t="s">
        <v>305</v>
      </c>
      <c r="B1861" s="107">
        <v>65</v>
      </c>
    </row>
    <row r="1862" spans="1:2" ht="12.75">
      <c r="A1862" s="2" t="s">
        <v>306</v>
      </c>
      <c r="B1862" s="107">
        <v>65</v>
      </c>
    </row>
    <row r="1863" spans="1:2" ht="12.75">
      <c r="A1863" s="2" t="s">
        <v>307</v>
      </c>
      <c r="B1863" s="107">
        <v>65</v>
      </c>
    </row>
    <row r="1864" spans="1:2" ht="12.75">
      <c r="A1864" s="2" t="s">
        <v>308</v>
      </c>
      <c r="B1864" s="107">
        <v>65</v>
      </c>
    </row>
    <row r="1865" spans="1:2" ht="12.75">
      <c r="A1865" s="2" t="s">
        <v>309</v>
      </c>
      <c r="B1865" s="107">
        <v>65</v>
      </c>
    </row>
    <row r="1866" spans="1:2" ht="12.75">
      <c r="A1866" s="2" t="s">
        <v>310</v>
      </c>
      <c r="B1866" s="107">
        <v>65</v>
      </c>
    </row>
    <row r="1867" spans="1:2" ht="12.75">
      <c r="A1867" s="2" t="s">
        <v>311</v>
      </c>
      <c r="B1867" s="107">
        <v>65</v>
      </c>
    </row>
    <row r="1868" spans="1:2" ht="12.75">
      <c r="A1868" s="2" t="s">
        <v>312</v>
      </c>
      <c r="B1868" s="107">
        <v>65</v>
      </c>
    </row>
    <row r="1869" spans="1:2" ht="12.75">
      <c r="A1869" s="2" t="s">
        <v>313</v>
      </c>
      <c r="B1869" s="107">
        <v>65</v>
      </c>
    </row>
    <row r="1870" spans="1:2" ht="12.75">
      <c r="A1870" s="2" t="s">
        <v>314</v>
      </c>
      <c r="B1870" s="107">
        <v>64</v>
      </c>
    </row>
    <row r="1871" spans="1:2" ht="12.75">
      <c r="A1871" s="2" t="s">
        <v>315</v>
      </c>
      <c r="B1871" s="107">
        <v>64</v>
      </c>
    </row>
    <row r="1872" spans="1:2" ht="12.75">
      <c r="A1872" s="2" t="s">
        <v>316</v>
      </c>
      <c r="B1872" s="107">
        <v>64</v>
      </c>
    </row>
    <row r="1873" spans="1:2" ht="12.75">
      <c r="A1873" s="2" t="s">
        <v>317</v>
      </c>
      <c r="B1873" s="107">
        <v>64</v>
      </c>
    </row>
    <row r="1874" spans="1:2" ht="12.75">
      <c r="A1874" s="2" t="s">
        <v>318</v>
      </c>
      <c r="B1874" s="107">
        <v>64</v>
      </c>
    </row>
    <row r="1875" spans="1:2" ht="12.75">
      <c r="A1875" s="2" t="s">
        <v>319</v>
      </c>
      <c r="B1875" s="107">
        <v>64</v>
      </c>
    </row>
    <row r="1876" spans="1:2" ht="12.75">
      <c r="A1876" s="2" t="s">
        <v>320</v>
      </c>
      <c r="B1876" s="107">
        <v>64</v>
      </c>
    </row>
    <row r="1877" spans="1:2" ht="12.75">
      <c r="A1877" s="2" t="s">
        <v>321</v>
      </c>
      <c r="B1877" s="107">
        <v>64</v>
      </c>
    </row>
    <row r="1878" spans="1:2" ht="12.75">
      <c r="A1878" s="2" t="s">
        <v>322</v>
      </c>
      <c r="B1878" s="107">
        <v>63</v>
      </c>
    </row>
    <row r="1879" spans="1:2" ht="12.75">
      <c r="A1879" s="2" t="s">
        <v>323</v>
      </c>
      <c r="B1879" s="107">
        <v>63</v>
      </c>
    </row>
    <row r="1880" spans="1:2" ht="12.75">
      <c r="A1880" s="2" t="s">
        <v>324</v>
      </c>
      <c r="B1880" s="107">
        <v>63</v>
      </c>
    </row>
    <row r="1881" spans="1:2" ht="12.75">
      <c r="A1881" s="2" t="s">
        <v>325</v>
      </c>
      <c r="B1881" s="107">
        <v>63</v>
      </c>
    </row>
    <row r="1882" spans="1:2" ht="12.75">
      <c r="A1882" s="2" t="s">
        <v>326</v>
      </c>
      <c r="B1882" s="107">
        <v>63</v>
      </c>
    </row>
    <row r="1883" spans="1:2" ht="12.75">
      <c r="A1883" s="2" t="s">
        <v>327</v>
      </c>
      <c r="B1883" s="107">
        <v>63</v>
      </c>
    </row>
    <row r="1884" spans="1:2" ht="12.75">
      <c r="A1884" s="2" t="s">
        <v>328</v>
      </c>
      <c r="B1884" s="107">
        <v>63</v>
      </c>
    </row>
    <row r="1885" spans="1:2" ht="12.75">
      <c r="A1885" s="2" t="s">
        <v>329</v>
      </c>
      <c r="B1885" s="107">
        <v>63</v>
      </c>
    </row>
    <row r="1886" spans="1:2" ht="12.75">
      <c r="A1886" s="2" t="s">
        <v>330</v>
      </c>
      <c r="B1886" s="107">
        <v>62</v>
      </c>
    </row>
    <row r="1887" spans="1:2" ht="12.75">
      <c r="A1887" s="2" t="s">
        <v>331</v>
      </c>
      <c r="B1887" s="107">
        <v>62</v>
      </c>
    </row>
    <row r="1888" spans="1:2" ht="12.75">
      <c r="A1888" s="2" t="s">
        <v>332</v>
      </c>
      <c r="B1888" s="107">
        <v>62</v>
      </c>
    </row>
    <row r="1889" spans="1:2" ht="12.75">
      <c r="A1889" s="2" t="s">
        <v>333</v>
      </c>
      <c r="B1889" s="107">
        <v>62</v>
      </c>
    </row>
    <row r="1890" spans="1:2" ht="12.75">
      <c r="A1890" s="2" t="s">
        <v>334</v>
      </c>
      <c r="B1890" s="107">
        <v>62</v>
      </c>
    </row>
    <row r="1891" spans="1:2" ht="12.75">
      <c r="A1891" s="2" t="s">
        <v>335</v>
      </c>
      <c r="B1891" s="107">
        <v>62</v>
      </c>
    </row>
    <row r="1892" spans="1:2" ht="12.75">
      <c r="A1892" s="2" t="s">
        <v>336</v>
      </c>
      <c r="B1892" s="107">
        <v>62</v>
      </c>
    </row>
    <row r="1893" spans="1:2" ht="12.75">
      <c r="A1893" s="2" t="s">
        <v>337</v>
      </c>
      <c r="B1893" s="107">
        <v>62</v>
      </c>
    </row>
    <row r="1894" spans="1:2" ht="12.75">
      <c r="A1894" s="2" t="s">
        <v>338</v>
      </c>
      <c r="B1894" s="107">
        <v>61</v>
      </c>
    </row>
    <row r="1895" spans="1:2" ht="12.75">
      <c r="A1895" s="2" t="s">
        <v>339</v>
      </c>
      <c r="B1895" s="107">
        <v>61</v>
      </c>
    </row>
    <row r="1896" spans="1:2" ht="12.75">
      <c r="A1896" s="2" t="s">
        <v>340</v>
      </c>
      <c r="B1896" s="107">
        <v>61</v>
      </c>
    </row>
    <row r="1897" spans="1:2" ht="12.75">
      <c r="A1897" s="2" t="s">
        <v>341</v>
      </c>
      <c r="B1897" s="107">
        <v>61</v>
      </c>
    </row>
    <row r="1898" spans="1:2" ht="12.75">
      <c r="A1898" s="2" t="s">
        <v>342</v>
      </c>
      <c r="B1898" s="107">
        <v>61</v>
      </c>
    </row>
    <row r="1899" spans="1:2" ht="12.75">
      <c r="A1899" s="2" t="s">
        <v>343</v>
      </c>
      <c r="B1899" s="107">
        <v>61</v>
      </c>
    </row>
    <row r="1900" spans="1:2" ht="12.75">
      <c r="A1900" s="2" t="s">
        <v>344</v>
      </c>
      <c r="B1900" s="107">
        <v>61</v>
      </c>
    </row>
    <row r="1901" spans="1:2" ht="12.75">
      <c r="A1901" s="2" t="s">
        <v>345</v>
      </c>
      <c r="B1901" s="107">
        <v>61</v>
      </c>
    </row>
    <row r="1902" spans="1:2" ht="12.75">
      <c r="A1902" s="2" t="s">
        <v>346</v>
      </c>
      <c r="B1902" s="107">
        <v>60</v>
      </c>
    </row>
    <row r="1903" spans="1:2" ht="12.75">
      <c r="A1903" s="2" t="s">
        <v>347</v>
      </c>
      <c r="B1903" s="107">
        <v>60</v>
      </c>
    </row>
    <row r="1904" spans="1:2" ht="12.75">
      <c r="A1904" s="2" t="s">
        <v>348</v>
      </c>
      <c r="B1904" s="107">
        <v>60</v>
      </c>
    </row>
    <row r="1905" spans="1:2" ht="12.75">
      <c r="A1905" s="2" t="s">
        <v>349</v>
      </c>
      <c r="B1905" s="107">
        <v>60</v>
      </c>
    </row>
    <row r="1906" spans="1:2" ht="12.75">
      <c r="A1906" s="2" t="s">
        <v>350</v>
      </c>
      <c r="B1906" s="107">
        <v>60</v>
      </c>
    </row>
    <row r="1907" spans="1:2" ht="12.75">
      <c r="A1907" s="2" t="s">
        <v>351</v>
      </c>
      <c r="B1907" s="107">
        <v>60</v>
      </c>
    </row>
    <row r="1908" spans="1:2" ht="12.75">
      <c r="A1908" s="2" t="s">
        <v>352</v>
      </c>
      <c r="B1908" s="107">
        <v>60</v>
      </c>
    </row>
    <row r="1909" spans="1:2" ht="12.75">
      <c r="A1909" s="2" t="s">
        <v>353</v>
      </c>
      <c r="B1909" s="107">
        <v>60</v>
      </c>
    </row>
    <row r="1910" spans="1:2" ht="12.75">
      <c r="A1910" s="2" t="s">
        <v>354</v>
      </c>
      <c r="B1910" s="107">
        <v>59</v>
      </c>
    </row>
    <row r="1911" spans="1:2" ht="12.75">
      <c r="A1911" s="2" t="s">
        <v>355</v>
      </c>
      <c r="B1911" s="107">
        <v>59</v>
      </c>
    </row>
    <row r="1912" spans="1:2" ht="12.75">
      <c r="A1912" s="2" t="s">
        <v>356</v>
      </c>
      <c r="B1912" s="107">
        <v>59</v>
      </c>
    </row>
    <row r="1913" spans="1:2" ht="12.75">
      <c r="A1913" s="2" t="s">
        <v>357</v>
      </c>
      <c r="B1913" s="107">
        <v>59</v>
      </c>
    </row>
    <row r="1914" spans="1:2" ht="12.75">
      <c r="A1914" s="2" t="s">
        <v>358</v>
      </c>
      <c r="B1914" s="107">
        <v>59</v>
      </c>
    </row>
    <row r="1915" spans="1:2" ht="12.75">
      <c r="A1915" s="2" t="s">
        <v>359</v>
      </c>
      <c r="B1915" s="107">
        <v>59</v>
      </c>
    </row>
    <row r="1916" spans="1:2" ht="12.75">
      <c r="A1916" s="2" t="s">
        <v>360</v>
      </c>
      <c r="B1916" s="107">
        <v>59</v>
      </c>
    </row>
    <row r="1917" spans="1:2" ht="12.75">
      <c r="A1917" s="2" t="s">
        <v>361</v>
      </c>
      <c r="B1917" s="107">
        <v>59</v>
      </c>
    </row>
    <row r="1918" spans="1:2" ht="12.75">
      <c r="A1918" s="2" t="s">
        <v>362</v>
      </c>
      <c r="B1918" s="107">
        <v>58</v>
      </c>
    </row>
    <row r="1919" spans="1:2" ht="12.75">
      <c r="A1919" s="2" t="s">
        <v>363</v>
      </c>
      <c r="B1919" s="107">
        <v>58</v>
      </c>
    </row>
    <row r="1920" spans="1:2" ht="12.75">
      <c r="A1920" s="2" t="s">
        <v>364</v>
      </c>
      <c r="B1920" s="107">
        <v>58</v>
      </c>
    </row>
    <row r="1921" spans="1:2" ht="12.75">
      <c r="A1921" s="2" t="s">
        <v>365</v>
      </c>
      <c r="B1921" s="107">
        <v>58</v>
      </c>
    </row>
    <row r="1922" spans="1:2" ht="12.75">
      <c r="A1922" s="2" t="s">
        <v>366</v>
      </c>
      <c r="B1922" s="107">
        <v>58</v>
      </c>
    </row>
    <row r="1923" spans="1:2" ht="12.75">
      <c r="A1923" s="2" t="s">
        <v>367</v>
      </c>
      <c r="B1923" s="107">
        <v>58</v>
      </c>
    </row>
    <row r="1924" spans="1:2" ht="12.75">
      <c r="A1924" s="2" t="s">
        <v>368</v>
      </c>
      <c r="B1924" s="107">
        <v>58</v>
      </c>
    </row>
    <row r="1925" spans="1:2" ht="12.75">
      <c r="A1925" s="2" t="s">
        <v>369</v>
      </c>
      <c r="B1925" s="107">
        <v>58</v>
      </c>
    </row>
    <row r="1926" spans="1:2" ht="12.75">
      <c r="A1926" s="2" t="s">
        <v>370</v>
      </c>
      <c r="B1926" s="107">
        <v>57</v>
      </c>
    </row>
    <row r="1927" spans="1:2" ht="12.75">
      <c r="A1927" s="2" t="s">
        <v>371</v>
      </c>
      <c r="B1927" s="107">
        <v>57</v>
      </c>
    </row>
    <row r="1928" spans="1:2" ht="12.75">
      <c r="A1928" s="2" t="s">
        <v>372</v>
      </c>
      <c r="B1928" s="107">
        <v>57</v>
      </c>
    </row>
    <row r="1929" spans="1:2" ht="12.75">
      <c r="A1929" s="2" t="s">
        <v>373</v>
      </c>
      <c r="B1929" s="107">
        <v>57</v>
      </c>
    </row>
    <row r="1930" spans="1:2" ht="12.75">
      <c r="A1930" s="2" t="s">
        <v>374</v>
      </c>
      <c r="B1930" s="107">
        <v>57</v>
      </c>
    </row>
    <row r="1931" spans="1:2" ht="12.75">
      <c r="A1931" s="2" t="s">
        <v>375</v>
      </c>
      <c r="B1931" s="107">
        <v>57</v>
      </c>
    </row>
    <row r="1932" spans="1:2" ht="12.75">
      <c r="A1932" s="2" t="s">
        <v>376</v>
      </c>
      <c r="B1932" s="107">
        <v>57</v>
      </c>
    </row>
    <row r="1933" spans="1:2" ht="12.75">
      <c r="A1933" s="2" t="s">
        <v>377</v>
      </c>
      <c r="B1933" s="107">
        <v>57</v>
      </c>
    </row>
    <row r="1934" spans="1:2" ht="12.75">
      <c r="A1934" s="2" t="s">
        <v>378</v>
      </c>
      <c r="B1934" s="107">
        <v>56</v>
      </c>
    </row>
    <row r="1935" spans="1:2" ht="12.75">
      <c r="A1935" s="2" t="s">
        <v>379</v>
      </c>
      <c r="B1935" s="107">
        <v>56</v>
      </c>
    </row>
    <row r="1936" spans="1:2" ht="12.75">
      <c r="A1936" s="2" t="s">
        <v>380</v>
      </c>
      <c r="B1936" s="107">
        <v>56</v>
      </c>
    </row>
    <row r="1937" spans="1:2" ht="12.75">
      <c r="A1937" s="2" t="s">
        <v>381</v>
      </c>
      <c r="B1937" s="107">
        <v>56</v>
      </c>
    </row>
    <row r="1938" spans="1:2" ht="12.75">
      <c r="A1938" s="2" t="s">
        <v>382</v>
      </c>
      <c r="B1938" s="107">
        <v>56</v>
      </c>
    </row>
    <row r="1939" spans="1:2" ht="12.75">
      <c r="A1939" s="2" t="s">
        <v>383</v>
      </c>
      <c r="B1939" s="107">
        <v>56</v>
      </c>
    </row>
    <row r="1940" spans="1:2" ht="12.75">
      <c r="A1940" s="2" t="s">
        <v>384</v>
      </c>
      <c r="B1940" s="107">
        <v>56</v>
      </c>
    </row>
    <row r="1941" spans="1:2" ht="12.75">
      <c r="A1941" s="2" t="s">
        <v>385</v>
      </c>
      <c r="B1941" s="107">
        <v>56</v>
      </c>
    </row>
    <row r="1942" spans="1:2" ht="12.75">
      <c r="A1942" s="2" t="s">
        <v>386</v>
      </c>
      <c r="B1942" s="107">
        <v>55</v>
      </c>
    </row>
    <row r="1943" spans="1:2" ht="12.75">
      <c r="A1943" s="2" t="s">
        <v>387</v>
      </c>
      <c r="B1943" s="107">
        <v>55</v>
      </c>
    </row>
    <row r="1944" spans="1:2" ht="12.75">
      <c r="A1944" s="2" t="s">
        <v>388</v>
      </c>
      <c r="B1944" s="107">
        <v>55</v>
      </c>
    </row>
    <row r="1945" spans="1:2" ht="12.75">
      <c r="A1945" s="2" t="s">
        <v>389</v>
      </c>
      <c r="B1945" s="107">
        <v>55</v>
      </c>
    </row>
    <row r="1946" spans="1:2" ht="12.75">
      <c r="A1946" s="2" t="s">
        <v>390</v>
      </c>
      <c r="B1946" s="107">
        <v>55</v>
      </c>
    </row>
    <row r="1947" spans="1:2" ht="12.75">
      <c r="A1947" s="2" t="s">
        <v>391</v>
      </c>
      <c r="B1947" s="107">
        <v>55</v>
      </c>
    </row>
    <row r="1948" spans="1:2" ht="12.75">
      <c r="A1948" s="2" t="s">
        <v>392</v>
      </c>
      <c r="B1948" s="107">
        <v>55</v>
      </c>
    </row>
    <row r="1949" spans="1:2" ht="12.75">
      <c r="A1949" s="2" t="s">
        <v>393</v>
      </c>
      <c r="B1949" s="107">
        <v>55</v>
      </c>
    </row>
    <row r="1950" spans="1:2" ht="12.75">
      <c r="A1950" s="2" t="s">
        <v>394</v>
      </c>
      <c r="B1950" s="107">
        <v>54</v>
      </c>
    </row>
    <row r="1951" spans="1:2" ht="12.75">
      <c r="A1951" s="2" t="s">
        <v>395</v>
      </c>
      <c r="B1951" s="107">
        <v>54</v>
      </c>
    </row>
    <row r="1952" spans="1:2" ht="12.75">
      <c r="A1952" s="2" t="s">
        <v>396</v>
      </c>
      <c r="B1952" s="107">
        <v>54</v>
      </c>
    </row>
    <row r="1953" spans="1:2" ht="12.75">
      <c r="A1953" s="2" t="s">
        <v>397</v>
      </c>
      <c r="B1953" s="107">
        <v>54</v>
      </c>
    </row>
    <row r="1954" spans="1:2" ht="12.75">
      <c r="A1954" s="2" t="s">
        <v>398</v>
      </c>
      <c r="B1954" s="107">
        <v>54</v>
      </c>
    </row>
    <row r="1955" spans="1:2" ht="12.75">
      <c r="A1955" s="2" t="s">
        <v>399</v>
      </c>
      <c r="B1955" s="107">
        <v>54</v>
      </c>
    </row>
    <row r="1956" spans="1:2" ht="12.75">
      <c r="A1956" s="2" t="s">
        <v>400</v>
      </c>
      <c r="B1956" s="107">
        <v>54</v>
      </c>
    </row>
    <row r="1957" spans="1:2" ht="12.75">
      <c r="A1957" s="2" t="s">
        <v>401</v>
      </c>
      <c r="B1957" s="107">
        <v>54</v>
      </c>
    </row>
    <row r="1958" spans="1:2" ht="12.75">
      <c r="A1958" s="2" t="s">
        <v>402</v>
      </c>
      <c r="B1958" s="107">
        <v>53</v>
      </c>
    </row>
    <row r="1959" spans="1:2" ht="12.75">
      <c r="A1959" s="2" t="s">
        <v>403</v>
      </c>
      <c r="B1959" s="107">
        <v>53</v>
      </c>
    </row>
    <row r="1960" spans="1:2" ht="12.75">
      <c r="A1960" s="2" t="s">
        <v>404</v>
      </c>
      <c r="B1960" s="107">
        <v>53</v>
      </c>
    </row>
    <row r="1961" spans="1:2" ht="12.75">
      <c r="A1961" s="2" t="s">
        <v>405</v>
      </c>
      <c r="B1961" s="107">
        <v>53</v>
      </c>
    </row>
    <row r="1962" spans="1:2" ht="12.75">
      <c r="A1962" s="2" t="s">
        <v>406</v>
      </c>
      <c r="B1962" s="107">
        <v>53</v>
      </c>
    </row>
    <row r="1963" spans="1:2" ht="12.75">
      <c r="A1963" s="2" t="s">
        <v>407</v>
      </c>
      <c r="B1963" s="107">
        <v>53</v>
      </c>
    </row>
    <row r="1964" spans="1:2" ht="12.75">
      <c r="A1964" s="2" t="s">
        <v>408</v>
      </c>
      <c r="B1964" s="107">
        <v>53</v>
      </c>
    </row>
    <row r="1965" spans="1:2" ht="12.75">
      <c r="A1965" s="2" t="s">
        <v>409</v>
      </c>
      <c r="B1965" s="107">
        <v>53</v>
      </c>
    </row>
    <row r="1966" spans="1:2" ht="12.75">
      <c r="A1966" s="2" t="s">
        <v>410</v>
      </c>
      <c r="B1966" s="107">
        <v>52</v>
      </c>
    </row>
    <row r="1967" spans="1:2" ht="12.75">
      <c r="A1967" s="2" t="s">
        <v>411</v>
      </c>
      <c r="B1967" s="107">
        <v>52</v>
      </c>
    </row>
    <row r="1968" spans="1:2" ht="12.75">
      <c r="A1968" s="2" t="s">
        <v>412</v>
      </c>
      <c r="B1968" s="107">
        <v>52</v>
      </c>
    </row>
    <row r="1969" spans="1:2" ht="12.75">
      <c r="A1969" s="2" t="s">
        <v>413</v>
      </c>
      <c r="B1969" s="107">
        <v>52</v>
      </c>
    </row>
    <row r="1970" spans="1:2" ht="12.75">
      <c r="A1970" s="2" t="s">
        <v>414</v>
      </c>
      <c r="B1970" s="107">
        <v>52</v>
      </c>
    </row>
    <row r="1971" spans="1:2" ht="12.75">
      <c r="A1971" s="2" t="s">
        <v>415</v>
      </c>
      <c r="B1971" s="107">
        <v>52</v>
      </c>
    </row>
    <row r="1972" spans="1:2" ht="12.75">
      <c r="A1972" s="2" t="s">
        <v>416</v>
      </c>
      <c r="B1972" s="107">
        <v>51</v>
      </c>
    </row>
    <row r="1973" spans="1:2" ht="12.75">
      <c r="A1973" s="2" t="s">
        <v>417</v>
      </c>
      <c r="B1973" s="107">
        <v>51</v>
      </c>
    </row>
    <row r="1974" spans="1:2" ht="12.75">
      <c r="A1974" s="2" t="s">
        <v>418</v>
      </c>
      <c r="B1974" s="107">
        <v>51</v>
      </c>
    </row>
    <row r="1975" spans="1:2" ht="12.75">
      <c r="A1975" s="2" t="s">
        <v>419</v>
      </c>
      <c r="B1975" s="107">
        <v>51</v>
      </c>
    </row>
    <row r="1976" spans="1:2" ht="12.75">
      <c r="A1976" s="2" t="s">
        <v>420</v>
      </c>
      <c r="B1976" s="107">
        <v>51</v>
      </c>
    </row>
    <row r="1977" spans="1:2" ht="12.75">
      <c r="A1977" s="2" t="s">
        <v>421</v>
      </c>
      <c r="B1977" s="107">
        <v>51</v>
      </c>
    </row>
    <row r="1978" spans="1:2" ht="12.75">
      <c r="A1978" s="2" t="s">
        <v>422</v>
      </c>
      <c r="B1978" s="107">
        <v>50</v>
      </c>
    </row>
    <row r="1979" spans="1:2" ht="12.75">
      <c r="A1979" s="2" t="s">
        <v>423</v>
      </c>
      <c r="B1979" s="107">
        <v>50</v>
      </c>
    </row>
    <row r="1980" spans="1:2" ht="12.75">
      <c r="A1980" s="2" t="s">
        <v>424</v>
      </c>
      <c r="B1980" s="107">
        <v>50</v>
      </c>
    </row>
    <row r="1981" spans="1:2" ht="12.75">
      <c r="A1981" s="2" t="s">
        <v>425</v>
      </c>
      <c r="B1981" s="107">
        <v>50</v>
      </c>
    </row>
    <row r="1982" spans="1:2" ht="12.75">
      <c r="A1982" s="2" t="s">
        <v>426</v>
      </c>
      <c r="B1982" s="107">
        <v>50</v>
      </c>
    </row>
    <row r="1983" spans="1:2" ht="12.75">
      <c r="A1983" s="2" t="s">
        <v>427</v>
      </c>
      <c r="B1983" s="107">
        <v>50</v>
      </c>
    </row>
    <row r="1984" spans="1:2" ht="12.75">
      <c r="A1984" s="2" t="s">
        <v>428</v>
      </c>
      <c r="B1984" s="107">
        <v>49</v>
      </c>
    </row>
    <row r="1985" spans="1:2" ht="12.75">
      <c r="A1985" s="2" t="s">
        <v>429</v>
      </c>
      <c r="B1985" s="107">
        <v>49</v>
      </c>
    </row>
    <row r="1986" spans="1:2" ht="12.75">
      <c r="A1986" s="2" t="s">
        <v>430</v>
      </c>
      <c r="B1986" s="107">
        <v>49</v>
      </c>
    </row>
    <row r="1987" spans="1:2" ht="12.75">
      <c r="A1987" s="2" t="s">
        <v>431</v>
      </c>
      <c r="B1987" s="107">
        <v>49</v>
      </c>
    </row>
    <row r="1988" spans="1:2" ht="12.75">
      <c r="A1988" s="2" t="s">
        <v>432</v>
      </c>
      <c r="B1988" s="107">
        <v>49</v>
      </c>
    </row>
    <row r="1989" spans="1:2" ht="12.75">
      <c r="A1989" s="2" t="s">
        <v>433</v>
      </c>
      <c r="B1989" s="107">
        <v>49</v>
      </c>
    </row>
    <row r="1990" spans="1:2" ht="12.75">
      <c r="A1990" s="2" t="s">
        <v>434</v>
      </c>
      <c r="B1990" s="107">
        <v>48</v>
      </c>
    </row>
    <row r="1991" spans="1:2" ht="12.75">
      <c r="A1991" s="2" t="s">
        <v>435</v>
      </c>
      <c r="B1991" s="107">
        <v>48</v>
      </c>
    </row>
    <row r="1992" spans="1:2" ht="12.75">
      <c r="A1992" s="2" t="s">
        <v>436</v>
      </c>
      <c r="B1992" s="107">
        <v>48</v>
      </c>
    </row>
    <row r="1993" spans="1:2" ht="12.75">
      <c r="A1993" s="2" t="s">
        <v>437</v>
      </c>
      <c r="B1993" s="107">
        <v>48</v>
      </c>
    </row>
    <row r="1994" spans="1:2" ht="12.75">
      <c r="A1994" s="2" t="s">
        <v>438</v>
      </c>
      <c r="B1994" s="107">
        <v>48</v>
      </c>
    </row>
    <row r="1995" spans="1:2" ht="12.75">
      <c r="A1995" s="2" t="s">
        <v>439</v>
      </c>
      <c r="B1995" s="107">
        <v>48</v>
      </c>
    </row>
    <row r="1996" spans="1:2" ht="12.75">
      <c r="A1996" s="2" t="s">
        <v>440</v>
      </c>
      <c r="B1996" s="107">
        <v>47</v>
      </c>
    </row>
    <row r="1997" spans="1:2" ht="12.75">
      <c r="A1997" s="2" t="s">
        <v>441</v>
      </c>
      <c r="B1997" s="107">
        <v>47</v>
      </c>
    </row>
    <row r="1998" spans="1:2" ht="12.75">
      <c r="A1998" s="2" t="s">
        <v>442</v>
      </c>
      <c r="B1998" s="107">
        <v>47</v>
      </c>
    </row>
    <row r="1999" spans="1:2" ht="12.75">
      <c r="A1999" s="2" t="s">
        <v>443</v>
      </c>
      <c r="B1999" s="107">
        <v>47</v>
      </c>
    </row>
    <row r="2000" spans="1:2" ht="12.75">
      <c r="A2000" s="2" t="s">
        <v>444</v>
      </c>
      <c r="B2000" s="107">
        <v>47</v>
      </c>
    </row>
    <row r="2001" spans="1:2" ht="12.75">
      <c r="A2001" s="2" t="s">
        <v>445</v>
      </c>
      <c r="B2001" s="107">
        <v>47</v>
      </c>
    </row>
    <row r="2002" spans="1:2" ht="12.75">
      <c r="A2002" s="2" t="s">
        <v>446</v>
      </c>
      <c r="B2002" s="107">
        <v>46</v>
      </c>
    </row>
    <row r="2003" spans="1:2" ht="12.75">
      <c r="A2003" s="2" t="s">
        <v>447</v>
      </c>
      <c r="B2003" s="107">
        <v>46</v>
      </c>
    </row>
    <row r="2004" spans="1:2" ht="12.75">
      <c r="A2004" s="2" t="s">
        <v>448</v>
      </c>
      <c r="B2004" s="107">
        <v>46</v>
      </c>
    </row>
    <row r="2005" spans="1:2" ht="12.75">
      <c r="A2005" s="2" t="s">
        <v>449</v>
      </c>
      <c r="B2005" s="107">
        <v>46</v>
      </c>
    </row>
    <row r="2006" spans="1:2" ht="12.75">
      <c r="A2006" s="2" t="s">
        <v>450</v>
      </c>
      <c r="B2006" s="107">
        <v>46</v>
      </c>
    </row>
    <row r="2007" spans="1:2" ht="12.75">
      <c r="A2007" s="2" t="s">
        <v>451</v>
      </c>
      <c r="B2007" s="107">
        <v>46</v>
      </c>
    </row>
    <row r="2008" spans="1:2" ht="12.75">
      <c r="A2008" s="2" t="s">
        <v>452</v>
      </c>
      <c r="B2008" s="107">
        <v>45</v>
      </c>
    </row>
    <row r="2009" spans="1:2" ht="12.75">
      <c r="A2009" s="2" t="s">
        <v>453</v>
      </c>
      <c r="B2009" s="107">
        <v>45</v>
      </c>
    </row>
    <row r="2010" spans="1:2" ht="12.75">
      <c r="A2010" s="2" t="s">
        <v>454</v>
      </c>
      <c r="B2010" s="107">
        <v>45</v>
      </c>
    </row>
    <row r="2011" spans="1:2" ht="12.75">
      <c r="A2011" s="2" t="s">
        <v>455</v>
      </c>
      <c r="B2011" s="107">
        <v>45</v>
      </c>
    </row>
    <row r="2012" spans="1:2" ht="12.75">
      <c r="A2012" s="2" t="s">
        <v>456</v>
      </c>
      <c r="B2012" s="107">
        <v>45</v>
      </c>
    </row>
    <row r="2013" spans="1:2" ht="12.75">
      <c r="A2013" s="2" t="s">
        <v>457</v>
      </c>
      <c r="B2013" s="107">
        <v>45</v>
      </c>
    </row>
    <row r="2014" spans="1:2" ht="12.75">
      <c r="A2014" s="2" t="s">
        <v>458</v>
      </c>
      <c r="B2014" s="107">
        <v>44</v>
      </c>
    </row>
    <row r="2015" spans="1:2" ht="12.75">
      <c r="A2015" s="2" t="s">
        <v>459</v>
      </c>
      <c r="B2015" s="107">
        <v>44</v>
      </c>
    </row>
    <row r="2016" spans="1:2" ht="12.75">
      <c r="A2016" s="2" t="s">
        <v>460</v>
      </c>
      <c r="B2016" s="107">
        <v>44</v>
      </c>
    </row>
    <row r="2017" spans="1:2" ht="12.75">
      <c r="A2017" s="2" t="s">
        <v>461</v>
      </c>
      <c r="B2017" s="107">
        <v>44</v>
      </c>
    </row>
    <row r="2018" spans="1:2" ht="12.75">
      <c r="A2018" s="2" t="s">
        <v>462</v>
      </c>
      <c r="B2018" s="107">
        <v>44</v>
      </c>
    </row>
    <row r="2019" spans="1:2" ht="12.75">
      <c r="A2019" s="2" t="s">
        <v>463</v>
      </c>
      <c r="B2019" s="107">
        <v>44</v>
      </c>
    </row>
    <row r="2020" spans="1:2" ht="12.75">
      <c r="A2020" s="2" t="s">
        <v>464</v>
      </c>
      <c r="B2020" s="107">
        <v>43</v>
      </c>
    </row>
    <row r="2021" spans="1:2" ht="12.75">
      <c r="A2021" s="2" t="s">
        <v>465</v>
      </c>
      <c r="B2021" s="107">
        <v>43</v>
      </c>
    </row>
    <row r="2022" spans="1:2" ht="12.75">
      <c r="A2022" s="2" t="s">
        <v>466</v>
      </c>
      <c r="B2022" s="107">
        <v>43</v>
      </c>
    </row>
    <row r="2023" spans="1:2" ht="12.75">
      <c r="A2023" s="2" t="s">
        <v>467</v>
      </c>
      <c r="B2023" s="107">
        <v>43</v>
      </c>
    </row>
    <row r="2024" spans="1:2" ht="12.75">
      <c r="A2024" s="2" t="s">
        <v>468</v>
      </c>
      <c r="B2024" s="107">
        <v>43</v>
      </c>
    </row>
    <row r="2025" spans="1:2" ht="12.75">
      <c r="A2025" s="2" t="s">
        <v>469</v>
      </c>
      <c r="B2025" s="107">
        <v>43</v>
      </c>
    </row>
    <row r="2026" spans="1:2" ht="12.75">
      <c r="A2026" s="2" t="s">
        <v>470</v>
      </c>
      <c r="B2026" s="107">
        <v>42</v>
      </c>
    </row>
    <row r="2027" spans="1:2" ht="12.75">
      <c r="A2027" s="2" t="s">
        <v>471</v>
      </c>
      <c r="B2027" s="107">
        <v>42</v>
      </c>
    </row>
    <row r="2028" spans="1:2" ht="12.75">
      <c r="A2028" s="2" t="s">
        <v>472</v>
      </c>
      <c r="B2028" s="107">
        <v>42</v>
      </c>
    </row>
    <row r="2029" spans="1:2" ht="12.75">
      <c r="A2029" s="2" t="s">
        <v>473</v>
      </c>
      <c r="B2029" s="107">
        <v>42</v>
      </c>
    </row>
    <row r="2030" spans="1:2" ht="12.75">
      <c r="A2030" s="2" t="s">
        <v>474</v>
      </c>
      <c r="B2030" s="107">
        <v>42</v>
      </c>
    </row>
    <row r="2031" spans="1:2" ht="12.75">
      <c r="A2031" s="2" t="s">
        <v>475</v>
      </c>
      <c r="B2031" s="107">
        <v>41</v>
      </c>
    </row>
    <row r="2032" spans="1:2" ht="12.75">
      <c r="A2032" s="2" t="s">
        <v>476</v>
      </c>
      <c r="B2032" s="107">
        <v>41</v>
      </c>
    </row>
    <row r="2033" spans="1:2" ht="12.75">
      <c r="A2033" s="2" t="s">
        <v>477</v>
      </c>
      <c r="B2033" s="107">
        <v>41</v>
      </c>
    </row>
    <row r="2034" spans="1:2" ht="12.75">
      <c r="A2034" s="2" t="s">
        <v>478</v>
      </c>
      <c r="B2034" s="107">
        <v>41</v>
      </c>
    </row>
    <row r="2035" spans="1:2" ht="12.75">
      <c r="A2035" s="2" t="s">
        <v>479</v>
      </c>
      <c r="B2035" s="107">
        <v>41</v>
      </c>
    </row>
    <row r="2036" spans="1:2" ht="12.75">
      <c r="A2036" s="2" t="s">
        <v>480</v>
      </c>
      <c r="B2036" s="107">
        <v>40</v>
      </c>
    </row>
    <row r="2037" spans="1:2" ht="12.75">
      <c r="A2037" s="2" t="s">
        <v>481</v>
      </c>
      <c r="B2037" s="107">
        <v>40</v>
      </c>
    </row>
    <row r="2038" spans="1:2" ht="12.75">
      <c r="A2038" s="2" t="s">
        <v>482</v>
      </c>
      <c r="B2038" s="107">
        <v>40</v>
      </c>
    </row>
    <row r="2039" spans="1:2" ht="12.75">
      <c r="A2039" s="2" t="s">
        <v>483</v>
      </c>
      <c r="B2039" s="107">
        <v>40</v>
      </c>
    </row>
    <row r="2040" spans="1:2" ht="12.75">
      <c r="A2040" s="2" t="s">
        <v>484</v>
      </c>
      <c r="B2040" s="107">
        <v>40</v>
      </c>
    </row>
    <row r="2041" spans="1:2" ht="12.75">
      <c r="A2041" s="2" t="s">
        <v>485</v>
      </c>
      <c r="B2041" s="107">
        <v>39</v>
      </c>
    </row>
    <row r="2042" spans="1:2" ht="12.75">
      <c r="A2042" s="2" t="s">
        <v>486</v>
      </c>
      <c r="B2042" s="107">
        <v>39</v>
      </c>
    </row>
    <row r="2043" spans="1:2" ht="12.75">
      <c r="A2043" s="2" t="s">
        <v>487</v>
      </c>
      <c r="B2043" s="107">
        <v>39</v>
      </c>
    </row>
    <row r="2044" spans="1:2" ht="12.75">
      <c r="A2044" s="2" t="s">
        <v>488</v>
      </c>
      <c r="B2044" s="107">
        <v>39</v>
      </c>
    </row>
    <row r="2045" spans="1:2" ht="12.75">
      <c r="A2045" s="2" t="s">
        <v>489</v>
      </c>
      <c r="B2045" s="107">
        <v>39</v>
      </c>
    </row>
    <row r="2046" spans="1:2" ht="12.75">
      <c r="A2046" s="2" t="s">
        <v>490</v>
      </c>
      <c r="B2046" s="107">
        <v>38</v>
      </c>
    </row>
    <row r="2047" spans="1:2" ht="12.75">
      <c r="A2047" s="2" t="s">
        <v>491</v>
      </c>
      <c r="B2047" s="107">
        <v>38</v>
      </c>
    </row>
    <row r="2048" spans="1:2" ht="12.75">
      <c r="A2048" s="2" t="s">
        <v>492</v>
      </c>
      <c r="B2048" s="107">
        <v>38</v>
      </c>
    </row>
    <row r="2049" spans="1:2" ht="12.75">
      <c r="A2049" s="2" t="s">
        <v>493</v>
      </c>
      <c r="B2049" s="107">
        <v>38</v>
      </c>
    </row>
    <row r="2050" spans="1:2" ht="12.75">
      <c r="A2050" s="2" t="s">
        <v>494</v>
      </c>
      <c r="B2050" s="107">
        <v>38</v>
      </c>
    </row>
    <row r="2051" spans="1:2" ht="12.75">
      <c r="A2051" s="2" t="s">
        <v>495</v>
      </c>
      <c r="B2051" s="107">
        <v>37</v>
      </c>
    </row>
    <row r="2052" spans="1:2" ht="12.75">
      <c r="A2052" s="2" t="s">
        <v>496</v>
      </c>
      <c r="B2052" s="107">
        <v>37</v>
      </c>
    </row>
    <row r="2053" spans="1:2" ht="12.75">
      <c r="A2053" s="2" t="s">
        <v>497</v>
      </c>
      <c r="B2053" s="107">
        <v>37</v>
      </c>
    </row>
    <row r="2054" spans="1:2" ht="12.75">
      <c r="A2054" s="2" t="s">
        <v>498</v>
      </c>
      <c r="B2054" s="107">
        <v>37</v>
      </c>
    </row>
    <row r="2055" spans="1:2" ht="12.75">
      <c r="A2055" s="2" t="s">
        <v>499</v>
      </c>
      <c r="B2055" s="107">
        <v>37</v>
      </c>
    </row>
    <row r="2056" spans="1:2" ht="12.75">
      <c r="A2056" s="2" t="s">
        <v>500</v>
      </c>
      <c r="B2056" s="107">
        <v>36</v>
      </c>
    </row>
    <row r="2057" spans="1:2" ht="12.75">
      <c r="A2057" s="2" t="s">
        <v>501</v>
      </c>
      <c r="B2057" s="107">
        <v>36</v>
      </c>
    </row>
    <row r="2058" spans="1:2" ht="12.75">
      <c r="A2058" s="2" t="s">
        <v>502</v>
      </c>
      <c r="B2058" s="107">
        <v>36</v>
      </c>
    </row>
    <row r="2059" spans="1:2" ht="12.75">
      <c r="A2059" s="2" t="s">
        <v>503</v>
      </c>
      <c r="B2059" s="107">
        <v>36</v>
      </c>
    </row>
    <row r="2060" spans="1:2" ht="12.75">
      <c r="A2060" s="2" t="s">
        <v>504</v>
      </c>
      <c r="B2060" s="107">
        <v>36</v>
      </c>
    </row>
    <row r="2061" spans="1:2" ht="12.75">
      <c r="A2061" s="2" t="s">
        <v>505</v>
      </c>
      <c r="B2061" s="107">
        <v>35</v>
      </c>
    </row>
    <row r="2062" spans="1:2" ht="12.75">
      <c r="A2062" s="2" t="s">
        <v>506</v>
      </c>
      <c r="B2062" s="107">
        <v>35</v>
      </c>
    </row>
    <row r="2063" spans="1:2" ht="12.75">
      <c r="A2063" s="2" t="s">
        <v>507</v>
      </c>
      <c r="B2063" s="107">
        <v>35</v>
      </c>
    </row>
    <row r="2064" spans="1:2" ht="12.75">
      <c r="A2064" s="2" t="s">
        <v>508</v>
      </c>
      <c r="B2064" s="107">
        <v>35</v>
      </c>
    </row>
    <row r="2065" spans="1:2" ht="12.75">
      <c r="A2065" s="2" t="s">
        <v>509</v>
      </c>
      <c r="B2065" s="107">
        <v>35</v>
      </c>
    </row>
    <row r="2066" spans="1:2" ht="12.75">
      <c r="A2066" s="2" t="s">
        <v>510</v>
      </c>
      <c r="B2066" s="107">
        <v>34</v>
      </c>
    </row>
    <row r="2067" spans="1:2" ht="12.75">
      <c r="A2067" s="2" t="s">
        <v>511</v>
      </c>
      <c r="B2067" s="107">
        <v>34</v>
      </c>
    </row>
    <row r="2068" spans="1:2" ht="12.75">
      <c r="A2068" s="2" t="s">
        <v>512</v>
      </c>
      <c r="B2068" s="107">
        <v>34</v>
      </c>
    </row>
    <row r="2069" spans="1:2" ht="12.75">
      <c r="A2069" s="2" t="s">
        <v>513</v>
      </c>
      <c r="B2069" s="107">
        <v>34</v>
      </c>
    </row>
    <row r="2070" spans="1:2" ht="12.75">
      <c r="A2070" s="2" t="s">
        <v>514</v>
      </c>
      <c r="B2070" s="107">
        <v>34</v>
      </c>
    </row>
    <row r="2071" spans="1:2" ht="12.75">
      <c r="A2071" s="2" t="s">
        <v>515</v>
      </c>
      <c r="B2071" s="107">
        <v>33</v>
      </c>
    </row>
    <row r="2072" spans="1:2" ht="12.75">
      <c r="A2072" s="2" t="s">
        <v>516</v>
      </c>
      <c r="B2072" s="107">
        <v>33</v>
      </c>
    </row>
    <row r="2073" spans="1:2" ht="12.75">
      <c r="A2073" s="2" t="s">
        <v>517</v>
      </c>
      <c r="B2073" s="107">
        <v>33</v>
      </c>
    </row>
    <row r="2074" spans="1:2" ht="12.75">
      <c r="A2074" s="2" t="s">
        <v>518</v>
      </c>
      <c r="B2074" s="107">
        <v>33</v>
      </c>
    </row>
    <row r="2075" spans="1:2" ht="12.75">
      <c r="A2075" s="2" t="s">
        <v>519</v>
      </c>
      <c r="B2075" s="107">
        <v>33</v>
      </c>
    </row>
    <row r="2076" spans="1:2" ht="12.75">
      <c r="A2076" s="2" t="s">
        <v>520</v>
      </c>
      <c r="B2076" s="107">
        <v>32</v>
      </c>
    </row>
    <row r="2077" spans="1:2" ht="12.75">
      <c r="A2077" s="2" t="s">
        <v>521</v>
      </c>
      <c r="B2077" s="107">
        <v>32</v>
      </c>
    </row>
    <row r="2078" spans="1:2" ht="12.75">
      <c r="A2078" s="2" t="s">
        <v>522</v>
      </c>
      <c r="B2078" s="107">
        <v>32</v>
      </c>
    </row>
    <row r="2079" spans="1:2" ht="12.75">
      <c r="A2079" s="2" t="s">
        <v>523</v>
      </c>
      <c r="B2079" s="107">
        <v>32</v>
      </c>
    </row>
    <row r="2080" spans="1:2" ht="12.75">
      <c r="A2080" s="2" t="s">
        <v>524</v>
      </c>
      <c r="B2080" s="107">
        <v>32</v>
      </c>
    </row>
    <row r="2081" spans="1:2" ht="12.75">
      <c r="A2081" s="2" t="s">
        <v>525</v>
      </c>
      <c r="B2081" s="107">
        <v>31</v>
      </c>
    </row>
    <row r="2082" spans="1:2" ht="12.75">
      <c r="A2082" s="2" t="s">
        <v>526</v>
      </c>
      <c r="B2082" s="107">
        <v>31</v>
      </c>
    </row>
    <row r="2083" spans="1:2" ht="12.75">
      <c r="A2083" s="2" t="s">
        <v>527</v>
      </c>
      <c r="B2083" s="107">
        <v>31</v>
      </c>
    </row>
    <row r="2084" spans="1:2" ht="12.75">
      <c r="A2084" s="2" t="s">
        <v>528</v>
      </c>
      <c r="B2084" s="107">
        <v>31</v>
      </c>
    </row>
    <row r="2085" spans="1:2" ht="12.75">
      <c r="A2085" s="2" t="s">
        <v>529</v>
      </c>
      <c r="B2085" s="107">
        <v>31</v>
      </c>
    </row>
    <row r="2086" spans="1:2" ht="12.75">
      <c r="A2086" s="2" t="s">
        <v>530</v>
      </c>
      <c r="B2086" s="107">
        <v>30</v>
      </c>
    </row>
    <row r="2087" spans="1:2" ht="12.75">
      <c r="A2087" s="2" t="s">
        <v>531</v>
      </c>
      <c r="B2087" s="107">
        <v>30</v>
      </c>
    </row>
    <row r="2088" spans="1:2" ht="12.75">
      <c r="A2088" s="2" t="s">
        <v>532</v>
      </c>
      <c r="B2088" s="107">
        <v>30</v>
      </c>
    </row>
    <row r="2089" spans="1:2" ht="12.75">
      <c r="A2089" s="2" t="s">
        <v>533</v>
      </c>
      <c r="B2089" s="107">
        <v>30</v>
      </c>
    </row>
    <row r="2090" spans="1:2" ht="12.75">
      <c r="A2090" s="2" t="s">
        <v>534</v>
      </c>
      <c r="B2090" s="107">
        <v>30</v>
      </c>
    </row>
    <row r="2091" spans="1:2" ht="12.75">
      <c r="A2091" s="2" t="s">
        <v>535</v>
      </c>
      <c r="B2091" s="107">
        <v>29</v>
      </c>
    </row>
    <row r="2092" spans="1:2" ht="12.75">
      <c r="A2092" s="2" t="s">
        <v>536</v>
      </c>
      <c r="B2092" s="107">
        <v>29</v>
      </c>
    </row>
    <row r="2093" spans="1:2" ht="12.75">
      <c r="A2093" s="2" t="s">
        <v>537</v>
      </c>
      <c r="B2093" s="107">
        <v>29</v>
      </c>
    </row>
    <row r="2094" spans="1:2" ht="12.75">
      <c r="A2094" s="2" t="s">
        <v>538</v>
      </c>
      <c r="B2094" s="107">
        <v>29</v>
      </c>
    </row>
    <row r="2095" spans="1:2" ht="12.75">
      <c r="A2095" s="2" t="s">
        <v>539</v>
      </c>
      <c r="B2095" s="107">
        <v>29</v>
      </c>
    </row>
    <row r="2096" spans="1:2" ht="12.75">
      <c r="A2096" s="2" t="s">
        <v>540</v>
      </c>
      <c r="B2096" s="107">
        <v>28</v>
      </c>
    </row>
    <row r="2097" spans="1:2" ht="12.75">
      <c r="A2097" s="2" t="s">
        <v>541</v>
      </c>
      <c r="B2097" s="107">
        <v>28</v>
      </c>
    </row>
    <row r="2098" spans="1:2" ht="12.75">
      <c r="A2098" s="2" t="s">
        <v>542</v>
      </c>
      <c r="B2098" s="107">
        <v>28</v>
      </c>
    </row>
    <row r="2099" spans="1:2" ht="12.75">
      <c r="A2099" s="2" t="s">
        <v>543</v>
      </c>
      <c r="B2099" s="107">
        <v>28</v>
      </c>
    </row>
    <row r="2100" spans="1:2" ht="12.75">
      <c r="A2100" s="2" t="s">
        <v>544</v>
      </c>
      <c r="B2100" s="107">
        <v>28</v>
      </c>
    </row>
    <row r="2101" spans="1:2" ht="12.75">
      <c r="A2101" s="2" t="s">
        <v>545</v>
      </c>
      <c r="B2101" s="107">
        <v>27</v>
      </c>
    </row>
    <row r="2102" spans="1:2" ht="12.75">
      <c r="A2102" s="2" t="s">
        <v>546</v>
      </c>
      <c r="B2102" s="107">
        <v>27</v>
      </c>
    </row>
    <row r="2103" spans="1:2" ht="12.75">
      <c r="A2103" s="2" t="s">
        <v>547</v>
      </c>
      <c r="B2103" s="107">
        <v>27</v>
      </c>
    </row>
    <row r="2104" spans="1:2" ht="12.75">
      <c r="A2104" s="2" t="s">
        <v>548</v>
      </c>
      <c r="B2104" s="107">
        <v>27</v>
      </c>
    </row>
    <row r="2105" spans="1:2" ht="12.75">
      <c r="A2105" s="2" t="s">
        <v>549</v>
      </c>
      <c r="B2105" s="107">
        <v>27</v>
      </c>
    </row>
    <row r="2106" spans="1:2" ht="12.75">
      <c r="A2106" s="2" t="s">
        <v>550</v>
      </c>
      <c r="B2106" s="107">
        <v>26</v>
      </c>
    </row>
    <row r="2107" spans="1:2" ht="12.75">
      <c r="A2107" s="2" t="s">
        <v>551</v>
      </c>
      <c r="B2107" s="107">
        <v>26</v>
      </c>
    </row>
    <row r="2108" spans="1:2" ht="12.75">
      <c r="A2108" s="2" t="s">
        <v>552</v>
      </c>
      <c r="B2108" s="107">
        <v>26</v>
      </c>
    </row>
    <row r="2109" spans="1:2" ht="12.75">
      <c r="A2109" s="2" t="s">
        <v>553</v>
      </c>
      <c r="B2109" s="107">
        <v>26</v>
      </c>
    </row>
    <row r="2110" spans="1:2" ht="12.75">
      <c r="A2110" s="2" t="s">
        <v>554</v>
      </c>
      <c r="B2110" s="107">
        <v>26</v>
      </c>
    </row>
    <row r="2111" spans="1:2" ht="12.75">
      <c r="A2111" s="2" t="s">
        <v>555</v>
      </c>
      <c r="B2111" s="107">
        <v>25</v>
      </c>
    </row>
    <row r="2112" spans="1:2" ht="12.75">
      <c r="A2112" s="2" t="s">
        <v>556</v>
      </c>
      <c r="B2112" s="107">
        <v>25</v>
      </c>
    </row>
    <row r="2113" spans="1:2" ht="12.75">
      <c r="A2113" s="2" t="s">
        <v>557</v>
      </c>
      <c r="B2113" s="107">
        <v>25</v>
      </c>
    </row>
    <row r="2114" spans="1:2" ht="12.75">
      <c r="A2114" s="2" t="s">
        <v>558</v>
      </c>
      <c r="B2114" s="107">
        <v>25</v>
      </c>
    </row>
    <row r="2115" spans="1:2" ht="12.75">
      <c r="A2115" s="2" t="s">
        <v>559</v>
      </c>
      <c r="B2115" s="107">
        <v>25</v>
      </c>
    </row>
    <row r="2116" spans="1:2" ht="12.75">
      <c r="A2116" s="2" t="s">
        <v>560</v>
      </c>
      <c r="B2116" s="107">
        <v>24</v>
      </c>
    </row>
    <row r="2117" spans="1:2" ht="12.75">
      <c r="A2117" s="2" t="s">
        <v>561</v>
      </c>
      <c r="B2117" s="107">
        <v>24</v>
      </c>
    </row>
    <row r="2118" spans="1:2" ht="12.75">
      <c r="A2118" s="2" t="s">
        <v>562</v>
      </c>
      <c r="B2118" s="107">
        <v>24</v>
      </c>
    </row>
    <row r="2119" spans="1:2" ht="12.75">
      <c r="A2119" s="2" t="s">
        <v>563</v>
      </c>
      <c r="B2119" s="107">
        <v>24</v>
      </c>
    </row>
    <row r="2120" spans="1:2" ht="12.75">
      <c r="A2120" s="2" t="s">
        <v>564</v>
      </c>
      <c r="B2120" s="107">
        <v>24</v>
      </c>
    </row>
    <row r="2121" spans="1:2" ht="12.75">
      <c r="A2121" s="2" t="s">
        <v>565</v>
      </c>
      <c r="B2121" s="107">
        <v>24</v>
      </c>
    </row>
    <row r="2122" spans="1:2" ht="12.75">
      <c r="A2122" s="2" t="s">
        <v>566</v>
      </c>
      <c r="B2122" s="107">
        <v>24</v>
      </c>
    </row>
    <row r="2123" spans="1:2" ht="12.75">
      <c r="A2123" s="2" t="s">
        <v>567</v>
      </c>
      <c r="B2123" s="107">
        <v>24</v>
      </c>
    </row>
    <row r="2124" spans="1:2" ht="12.75">
      <c r="A2124" s="2" t="s">
        <v>568</v>
      </c>
      <c r="B2124" s="107">
        <v>24</v>
      </c>
    </row>
    <row r="2125" spans="1:2" ht="12.75">
      <c r="A2125" s="2" t="s">
        <v>569</v>
      </c>
      <c r="B2125" s="107">
        <v>24</v>
      </c>
    </row>
    <row r="2126" spans="1:2" ht="12.75">
      <c r="A2126" s="2" t="s">
        <v>570</v>
      </c>
      <c r="B2126" s="107">
        <v>23</v>
      </c>
    </row>
    <row r="2127" spans="1:2" ht="12.75">
      <c r="A2127" s="2" t="s">
        <v>571</v>
      </c>
      <c r="B2127" s="107">
        <v>23</v>
      </c>
    </row>
    <row r="2128" spans="1:2" ht="12.75">
      <c r="A2128" s="2" t="s">
        <v>572</v>
      </c>
      <c r="B2128" s="107">
        <v>23</v>
      </c>
    </row>
    <row r="2129" spans="1:2" ht="12.75">
      <c r="A2129" s="2" t="s">
        <v>573</v>
      </c>
      <c r="B2129" s="107">
        <v>23</v>
      </c>
    </row>
    <row r="2130" spans="1:2" ht="12.75">
      <c r="A2130" s="2" t="s">
        <v>574</v>
      </c>
      <c r="B2130" s="107">
        <v>23</v>
      </c>
    </row>
    <row r="2131" spans="1:2" ht="12.75">
      <c r="A2131" s="2" t="s">
        <v>575</v>
      </c>
      <c r="B2131" s="107">
        <v>23</v>
      </c>
    </row>
    <row r="2132" spans="1:2" ht="12.75">
      <c r="A2132" s="2" t="s">
        <v>576</v>
      </c>
      <c r="B2132" s="107">
        <v>23</v>
      </c>
    </row>
    <row r="2133" spans="1:2" ht="12.75">
      <c r="A2133" s="2" t="s">
        <v>577</v>
      </c>
      <c r="B2133" s="107">
        <v>23</v>
      </c>
    </row>
    <row r="2134" spans="1:2" ht="12.75">
      <c r="A2134" s="2" t="s">
        <v>578</v>
      </c>
      <c r="B2134" s="107">
        <v>23</v>
      </c>
    </row>
    <row r="2135" spans="1:2" ht="12.75">
      <c r="A2135" s="2" t="s">
        <v>579</v>
      </c>
      <c r="B2135" s="107">
        <v>23</v>
      </c>
    </row>
    <row r="2136" spans="1:2" ht="12.75">
      <c r="A2136" s="2" t="s">
        <v>580</v>
      </c>
      <c r="B2136" s="107">
        <v>22</v>
      </c>
    </row>
    <row r="2137" spans="1:2" ht="12.75">
      <c r="A2137" s="2" t="s">
        <v>581</v>
      </c>
      <c r="B2137" s="107">
        <v>22</v>
      </c>
    </row>
    <row r="2138" spans="1:2" ht="12.75">
      <c r="A2138" s="2" t="s">
        <v>582</v>
      </c>
      <c r="B2138" s="107">
        <v>22</v>
      </c>
    </row>
    <row r="2139" spans="1:2" ht="12.75">
      <c r="A2139" s="2" t="s">
        <v>583</v>
      </c>
      <c r="B2139" s="107">
        <v>22</v>
      </c>
    </row>
    <row r="2140" spans="1:2" ht="12.75">
      <c r="A2140" s="2" t="s">
        <v>584</v>
      </c>
      <c r="B2140" s="107">
        <v>22</v>
      </c>
    </row>
    <row r="2141" spans="1:2" ht="12.75">
      <c r="A2141" s="2" t="s">
        <v>585</v>
      </c>
      <c r="B2141" s="107">
        <v>22</v>
      </c>
    </row>
    <row r="2142" spans="1:2" ht="12.75">
      <c r="A2142" s="2" t="s">
        <v>586</v>
      </c>
      <c r="B2142" s="107">
        <v>22</v>
      </c>
    </row>
    <row r="2143" spans="1:2" ht="12.75">
      <c r="A2143" s="2" t="s">
        <v>587</v>
      </c>
      <c r="B2143" s="107">
        <v>22</v>
      </c>
    </row>
    <row r="2144" spans="1:2" ht="12.75">
      <c r="A2144" s="2" t="s">
        <v>588</v>
      </c>
      <c r="B2144" s="107">
        <v>22</v>
      </c>
    </row>
    <row r="2145" spans="1:2" ht="12.75">
      <c r="A2145" s="2" t="s">
        <v>589</v>
      </c>
      <c r="B2145" s="107">
        <v>22</v>
      </c>
    </row>
    <row r="2146" spans="1:2" ht="12.75">
      <c r="A2146" s="2" t="s">
        <v>590</v>
      </c>
      <c r="B2146" s="107">
        <v>21</v>
      </c>
    </row>
    <row r="2147" spans="1:2" ht="12.75">
      <c r="A2147" s="2" t="s">
        <v>591</v>
      </c>
      <c r="B2147" s="107">
        <v>21</v>
      </c>
    </row>
    <row r="2148" spans="1:2" ht="12.75">
      <c r="A2148" s="2" t="s">
        <v>592</v>
      </c>
      <c r="B2148" s="107">
        <v>21</v>
      </c>
    </row>
    <row r="2149" spans="1:2" ht="12.75">
      <c r="A2149" s="2" t="s">
        <v>593</v>
      </c>
      <c r="B2149" s="107">
        <v>21</v>
      </c>
    </row>
    <row r="2150" spans="1:2" ht="12.75">
      <c r="A2150" s="2" t="s">
        <v>594</v>
      </c>
      <c r="B2150" s="107">
        <v>21</v>
      </c>
    </row>
    <row r="2151" spans="1:2" ht="12.75">
      <c r="A2151" s="2" t="s">
        <v>595</v>
      </c>
      <c r="B2151" s="107">
        <v>21</v>
      </c>
    </row>
    <row r="2152" spans="1:2" ht="12.75">
      <c r="A2152" s="2" t="s">
        <v>596</v>
      </c>
      <c r="B2152" s="107">
        <v>21</v>
      </c>
    </row>
    <row r="2153" spans="1:2" ht="12.75">
      <c r="A2153" s="2" t="s">
        <v>597</v>
      </c>
      <c r="B2153" s="107">
        <v>21</v>
      </c>
    </row>
    <row r="2154" spans="1:2" ht="12.75">
      <c r="A2154" s="2" t="s">
        <v>598</v>
      </c>
      <c r="B2154" s="107">
        <v>21</v>
      </c>
    </row>
    <row r="2155" spans="1:2" ht="12.75">
      <c r="A2155" s="2" t="s">
        <v>599</v>
      </c>
      <c r="B2155" s="107">
        <v>21</v>
      </c>
    </row>
    <row r="2156" spans="1:2" ht="12.75">
      <c r="A2156" s="2" t="s">
        <v>600</v>
      </c>
      <c r="B2156" s="107">
        <v>20</v>
      </c>
    </row>
    <row r="2157" spans="1:2" ht="12.75">
      <c r="A2157" s="2" t="s">
        <v>601</v>
      </c>
      <c r="B2157" s="107">
        <v>20</v>
      </c>
    </row>
    <row r="2158" spans="1:2" ht="12.75">
      <c r="A2158" s="2" t="s">
        <v>602</v>
      </c>
      <c r="B2158" s="107">
        <v>20</v>
      </c>
    </row>
    <row r="2159" spans="1:2" ht="12.75">
      <c r="A2159" s="2" t="s">
        <v>603</v>
      </c>
      <c r="B2159" s="107">
        <v>20</v>
      </c>
    </row>
    <row r="2160" spans="1:2" ht="12.75">
      <c r="A2160" s="2" t="s">
        <v>604</v>
      </c>
      <c r="B2160" s="107">
        <v>20</v>
      </c>
    </row>
    <row r="2161" spans="1:2" ht="12.75">
      <c r="A2161" s="2" t="s">
        <v>605</v>
      </c>
      <c r="B2161" s="107">
        <v>20</v>
      </c>
    </row>
    <row r="2162" spans="1:2" ht="12.75">
      <c r="A2162" s="2" t="s">
        <v>606</v>
      </c>
      <c r="B2162" s="107">
        <v>20</v>
      </c>
    </row>
    <row r="2163" spans="1:2" ht="12.75">
      <c r="A2163" s="2" t="s">
        <v>607</v>
      </c>
      <c r="B2163" s="107">
        <v>20</v>
      </c>
    </row>
    <row r="2164" spans="1:2" ht="12.75">
      <c r="A2164" s="2" t="s">
        <v>608</v>
      </c>
      <c r="B2164" s="107">
        <v>20</v>
      </c>
    </row>
    <row r="2165" spans="1:2" ht="12.75">
      <c r="A2165" s="2" t="s">
        <v>609</v>
      </c>
      <c r="B2165" s="107">
        <v>20</v>
      </c>
    </row>
    <row r="2166" spans="1:2" ht="12.75">
      <c r="A2166" s="2" t="s">
        <v>610</v>
      </c>
      <c r="B2166" s="107">
        <v>19</v>
      </c>
    </row>
    <row r="2167" spans="1:2" ht="12.75">
      <c r="A2167" s="2" t="s">
        <v>611</v>
      </c>
      <c r="B2167" s="107">
        <v>19</v>
      </c>
    </row>
    <row r="2168" spans="1:2" ht="12.75">
      <c r="A2168" s="2" t="s">
        <v>612</v>
      </c>
      <c r="B2168" s="107">
        <v>19</v>
      </c>
    </row>
    <row r="2169" spans="1:2" ht="12.75">
      <c r="A2169" s="2" t="s">
        <v>613</v>
      </c>
      <c r="B2169" s="107">
        <v>19</v>
      </c>
    </row>
    <row r="2170" spans="1:2" ht="12.75">
      <c r="A2170" s="2" t="s">
        <v>614</v>
      </c>
      <c r="B2170" s="107">
        <v>19</v>
      </c>
    </row>
    <row r="2171" spans="1:2" ht="12.75">
      <c r="A2171" s="2" t="s">
        <v>615</v>
      </c>
      <c r="B2171" s="107">
        <v>19</v>
      </c>
    </row>
    <row r="2172" spans="1:2" ht="12.75">
      <c r="A2172" s="2" t="s">
        <v>616</v>
      </c>
      <c r="B2172" s="107">
        <v>19</v>
      </c>
    </row>
    <row r="2173" spans="1:2" ht="12.75">
      <c r="A2173" s="2" t="s">
        <v>617</v>
      </c>
      <c r="B2173" s="107">
        <v>19</v>
      </c>
    </row>
    <row r="2174" spans="1:2" ht="12.75">
      <c r="A2174" s="2" t="s">
        <v>618</v>
      </c>
      <c r="B2174" s="107">
        <v>19</v>
      </c>
    </row>
    <row r="2175" spans="1:2" ht="12.75">
      <c r="A2175" s="2" t="s">
        <v>619</v>
      </c>
      <c r="B2175" s="107">
        <v>19</v>
      </c>
    </row>
    <row r="2176" spans="1:2" ht="12.75">
      <c r="A2176" s="2" t="s">
        <v>620</v>
      </c>
      <c r="B2176" s="107">
        <v>18</v>
      </c>
    </row>
    <row r="2177" spans="1:2" ht="12.75">
      <c r="A2177" s="2" t="s">
        <v>621</v>
      </c>
      <c r="B2177" s="107">
        <v>18</v>
      </c>
    </row>
    <row r="2178" spans="1:2" ht="12.75">
      <c r="A2178" s="2" t="s">
        <v>622</v>
      </c>
      <c r="B2178" s="107">
        <v>18</v>
      </c>
    </row>
    <row r="2179" spans="1:2" ht="12.75">
      <c r="A2179" s="2" t="s">
        <v>623</v>
      </c>
      <c r="B2179" s="107">
        <v>18</v>
      </c>
    </row>
    <row r="2180" spans="1:2" ht="12.75">
      <c r="A2180" s="2" t="s">
        <v>624</v>
      </c>
      <c r="B2180" s="107">
        <v>18</v>
      </c>
    </row>
    <row r="2181" spans="1:2" ht="12.75">
      <c r="A2181" s="2" t="s">
        <v>625</v>
      </c>
      <c r="B2181" s="107">
        <v>18</v>
      </c>
    </row>
    <row r="2182" spans="1:2" ht="12.75">
      <c r="A2182" s="2" t="s">
        <v>626</v>
      </c>
      <c r="B2182" s="107">
        <v>18</v>
      </c>
    </row>
    <row r="2183" spans="1:2" ht="12.75">
      <c r="A2183" s="2" t="s">
        <v>627</v>
      </c>
      <c r="B2183" s="107">
        <v>18</v>
      </c>
    </row>
    <row r="2184" spans="1:2" ht="12.75">
      <c r="A2184" s="2" t="s">
        <v>628</v>
      </c>
      <c r="B2184" s="107">
        <v>18</v>
      </c>
    </row>
    <row r="2185" spans="1:2" ht="12.75">
      <c r="A2185" s="2" t="s">
        <v>629</v>
      </c>
      <c r="B2185" s="107">
        <v>18</v>
      </c>
    </row>
    <row r="2186" spans="1:2" ht="12.75">
      <c r="A2186" s="2" t="s">
        <v>630</v>
      </c>
      <c r="B2186" s="107">
        <v>17</v>
      </c>
    </row>
    <row r="2187" spans="1:2" ht="12.75">
      <c r="A2187" s="2" t="s">
        <v>631</v>
      </c>
      <c r="B2187" s="107">
        <v>17</v>
      </c>
    </row>
    <row r="2188" spans="1:2" ht="12.75">
      <c r="A2188" s="2" t="s">
        <v>632</v>
      </c>
      <c r="B2188" s="107">
        <v>17</v>
      </c>
    </row>
    <row r="2189" spans="1:2" ht="12.75">
      <c r="A2189" s="2" t="s">
        <v>633</v>
      </c>
      <c r="B2189" s="107">
        <v>17</v>
      </c>
    </row>
    <row r="2190" spans="1:2" ht="12.75">
      <c r="A2190" s="2" t="s">
        <v>634</v>
      </c>
      <c r="B2190" s="107">
        <v>17</v>
      </c>
    </row>
    <row r="2191" spans="1:2" ht="12.75">
      <c r="A2191" s="2" t="s">
        <v>635</v>
      </c>
      <c r="B2191" s="107">
        <v>17</v>
      </c>
    </row>
    <row r="2192" spans="1:2" ht="12.75">
      <c r="A2192" s="2" t="s">
        <v>636</v>
      </c>
      <c r="B2192" s="107">
        <v>17</v>
      </c>
    </row>
    <row r="2193" spans="1:2" ht="12.75">
      <c r="A2193" s="2" t="s">
        <v>637</v>
      </c>
      <c r="B2193" s="107">
        <v>17</v>
      </c>
    </row>
    <row r="2194" spans="1:2" ht="12.75">
      <c r="A2194" s="2" t="s">
        <v>638</v>
      </c>
      <c r="B2194" s="107">
        <v>17</v>
      </c>
    </row>
    <row r="2195" spans="1:2" ht="12.75">
      <c r="A2195" s="2" t="s">
        <v>639</v>
      </c>
      <c r="B2195" s="107">
        <v>17</v>
      </c>
    </row>
    <row r="2196" spans="1:2" ht="12.75">
      <c r="A2196" s="2" t="s">
        <v>640</v>
      </c>
      <c r="B2196" s="107">
        <v>16</v>
      </c>
    </row>
    <row r="2197" spans="1:2" ht="12.75">
      <c r="A2197" s="2" t="s">
        <v>641</v>
      </c>
      <c r="B2197" s="107">
        <v>16</v>
      </c>
    </row>
    <row r="2198" spans="1:2" ht="12.75">
      <c r="A2198" s="2" t="s">
        <v>642</v>
      </c>
      <c r="B2198" s="107">
        <v>16</v>
      </c>
    </row>
    <row r="2199" spans="1:2" ht="12.75">
      <c r="A2199" s="2" t="s">
        <v>643</v>
      </c>
      <c r="B2199" s="107">
        <v>16</v>
      </c>
    </row>
    <row r="2200" spans="1:2" ht="12.75">
      <c r="A2200" s="2" t="s">
        <v>644</v>
      </c>
      <c r="B2200" s="107">
        <v>16</v>
      </c>
    </row>
    <row r="2201" spans="1:2" ht="12.75">
      <c r="A2201" s="2" t="s">
        <v>645</v>
      </c>
      <c r="B2201" s="107">
        <v>16</v>
      </c>
    </row>
    <row r="2202" spans="1:2" ht="12.75">
      <c r="A2202" s="2" t="s">
        <v>646</v>
      </c>
      <c r="B2202" s="107">
        <v>16</v>
      </c>
    </row>
    <row r="2203" spans="1:2" ht="12.75">
      <c r="A2203" s="2" t="s">
        <v>647</v>
      </c>
      <c r="B2203" s="107">
        <v>16</v>
      </c>
    </row>
    <row r="2204" spans="1:2" ht="12.75">
      <c r="A2204" s="2" t="s">
        <v>648</v>
      </c>
      <c r="B2204" s="107">
        <v>16</v>
      </c>
    </row>
    <row r="2205" spans="1:2" ht="12.75">
      <c r="A2205" s="2" t="s">
        <v>649</v>
      </c>
      <c r="B2205" s="107">
        <v>16</v>
      </c>
    </row>
    <row r="2206" spans="1:2" ht="12.75">
      <c r="A2206" s="2" t="s">
        <v>650</v>
      </c>
      <c r="B2206" s="107">
        <v>15</v>
      </c>
    </row>
    <row r="2207" spans="1:2" ht="12.75">
      <c r="A2207" s="2" t="s">
        <v>651</v>
      </c>
      <c r="B2207" s="107">
        <v>15</v>
      </c>
    </row>
    <row r="2208" spans="1:2" ht="12.75">
      <c r="A2208" s="2" t="s">
        <v>652</v>
      </c>
      <c r="B2208" s="107">
        <v>15</v>
      </c>
    </row>
    <row r="2209" spans="1:2" ht="12.75">
      <c r="A2209" s="2" t="s">
        <v>653</v>
      </c>
      <c r="B2209" s="107">
        <v>15</v>
      </c>
    </row>
    <row r="2210" spans="1:2" ht="12.75">
      <c r="A2210" s="2" t="s">
        <v>654</v>
      </c>
      <c r="B2210" s="107">
        <v>15</v>
      </c>
    </row>
    <row r="2211" spans="1:2" ht="12.75">
      <c r="A2211" s="2" t="s">
        <v>655</v>
      </c>
      <c r="B2211" s="107">
        <v>15</v>
      </c>
    </row>
    <row r="2212" spans="1:2" ht="12.75">
      <c r="A2212" s="2" t="s">
        <v>656</v>
      </c>
      <c r="B2212" s="107">
        <v>15</v>
      </c>
    </row>
    <row r="2213" spans="1:2" ht="12.75">
      <c r="A2213" s="2" t="s">
        <v>657</v>
      </c>
      <c r="B2213" s="107">
        <v>15</v>
      </c>
    </row>
    <row r="2214" spans="1:2" ht="12.75">
      <c r="A2214" s="2" t="s">
        <v>658</v>
      </c>
      <c r="B2214" s="107">
        <v>15</v>
      </c>
    </row>
    <row r="2215" spans="1:2" ht="12.75">
      <c r="A2215" s="2" t="s">
        <v>659</v>
      </c>
      <c r="B2215" s="107">
        <v>15</v>
      </c>
    </row>
    <row r="2216" spans="1:2" ht="12.75">
      <c r="A2216" s="2" t="s">
        <v>660</v>
      </c>
      <c r="B2216" s="107">
        <v>14</v>
      </c>
    </row>
    <row r="2217" spans="1:2" ht="12.75">
      <c r="A2217" s="2" t="s">
        <v>661</v>
      </c>
      <c r="B2217" s="107">
        <v>14</v>
      </c>
    </row>
    <row r="2218" spans="1:2" ht="12.75">
      <c r="A2218" s="2" t="s">
        <v>662</v>
      </c>
      <c r="B2218" s="107">
        <v>14</v>
      </c>
    </row>
    <row r="2219" spans="1:2" ht="12.75">
      <c r="A2219" s="2" t="s">
        <v>663</v>
      </c>
      <c r="B2219" s="107">
        <v>14</v>
      </c>
    </row>
    <row r="2220" spans="1:2" ht="12.75">
      <c r="A2220" s="2" t="s">
        <v>664</v>
      </c>
      <c r="B2220" s="107">
        <v>14</v>
      </c>
    </row>
    <row r="2221" spans="1:2" ht="12.75">
      <c r="A2221" s="2" t="s">
        <v>665</v>
      </c>
      <c r="B2221" s="107">
        <v>14</v>
      </c>
    </row>
    <row r="2222" spans="1:2" ht="12.75">
      <c r="A2222" s="2" t="s">
        <v>666</v>
      </c>
      <c r="B2222" s="107">
        <v>14</v>
      </c>
    </row>
    <row r="2223" spans="1:2" ht="12.75">
      <c r="A2223" s="2" t="s">
        <v>667</v>
      </c>
      <c r="B2223" s="107">
        <v>14</v>
      </c>
    </row>
    <row r="2224" spans="1:2" ht="12.75">
      <c r="A2224" s="2" t="s">
        <v>668</v>
      </c>
      <c r="B2224" s="107">
        <v>14</v>
      </c>
    </row>
    <row r="2225" spans="1:2" ht="12.75">
      <c r="A2225" s="2" t="s">
        <v>669</v>
      </c>
      <c r="B2225" s="107">
        <v>14</v>
      </c>
    </row>
    <row r="2226" spans="1:2" ht="12.75">
      <c r="A2226" s="2" t="s">
        <v>670</v>
      </c>
      <c r="B2226" s="107">
        <v>13</v>
      </c>
    </row>
    <row r="2227" spans="1:2" ht="12.75">
      <c r="A2227" s="2" t="s">
        <v>671</v>
      </c>
      <c r="B2227" s="107">
        <v>13</v>
      </c>
    </row>
    <row r="2228" spans="1:2" ht="12.75">
      <c r="A2228" s="2" t="s">
        <v>672</v>
      </c>
      <c r="B2228" s="107">
        <v>13</v>
      </c>
    </row>
    <row r="2229" spans="1:2" ht="12.75">
      <c r="A2229" s="2" t="s">
        <v>673</v>
      </c>
      <c r="B2229" s="107">
        <v>13</v>
      </c>
    </row>
    <row r="2230" spans="1:2" ht="12.75">
      <c r="A2230" s="2" t="s">
        <v>674</v>
      </c>
      <c r="B2230" s="107">
        <v>13</v>
      </c>
    </row>
    <row r="2231" spans="1:2" ht="12.75">
      <c r="A2231" s="2" t="s">
        <v>675</v>
      </c>
      <c r="B2231" s="107">
        <v>13</v>
      </c>
    </row>
    <row r="2232" spans="1:2" ht="12.75">
      <c r="A2232" s="2" t="s">
        <v>676</v>
      </c>
      <c r="B2232" s="107">
        <v>13</v>
      </c>
    </row>
    <row r="2233" spans="1:2" ht="12.75">
      <c r="A2233" s="2" t="s">
        <v>677</v>
      </c>
      <c r="B2233" s="107">
        <v>13</v>
      </c>
    </row>
    <row r="2234" spans="1:2" ht="12.75">
      <c r="A2234" s="2" t="s">
        <v>678</v>
      </c>
      <c r="B2234" s="107">
        <v>13</v>
      </c>
    </row>
    <row r="2235" spans="1:2" ht="12.75">
      <c r="A2235" s="2" t="s">
        <v>679</v>
      </c>
      <c r="B2235" s="107">
        <v>13</v>
      </c>
    </row>
    <row r="2236" spans="1:2" ht="12.75">
      <c r="A2236" s="2" t="s">
        <v>680</v>
      </c>
      <c r="B2236" s="107">
        <v>12</v>
      </c>
    </row>
    <row r="2237" spans="1:2" ht="12.75">
      <c r="A2237" s="2" t="s">
        <v>681</v>
      </c>
      <c r="B2237" s="107">
        <v>12</v>
      </c>
    </row>
    <row r="2238" spans="1:2" ht="12.75">
      <c r="A2238" s="2" t="s">
        <v>682</v>
      </c>
      <c r="B2238" s="107">
        <v>12</v>
      </c>
    </row>
    <row r="2239" spans="1:2" ht="12.75">
      <c r="A2239" s="2" t="s">
        <v>683</v>
      </c>
      <c r="B2239" s="107">
        <v>12</v>
      </c>
    </row>
    <row r="2240" spans="1:2" ht="12.75">
      <c r="A2240" s="2" t="s">
        <v>684</v>
      </c>
      <c r="B2240" s="107">
        <v>12</v>
      </c>
    </row>
    <row r="2241" spans="1:2" ht="12.75">
      <c r="A2241" s="2" t="s">
        <v>685</v>
      </c>
      <c r="B2241" s="107">
        <v>12</v>
      </c>
    </row>
    <row r="2242" spans="1:2" ht="12.75">
      <c r="A2242" s="2" t="s">
        <v>686</v>
      </c>
      <c r="B2242" s="107">
        <v>12</v>
      </c>
    </row>
    <row r="2243" spans="1:2" ht="12.75">
      <c r="A2243" s="2" t="s">
        <v>687</v>
      </c>
      <c r="B2243" s="107">
        <v>12</v>
      </c>
    </row>
    <row r="2244" spans="1:2" ht="12.75">
      <c r="A2244" s="2" t="s">
        <v>688</v>
      </c>
      <c r="B2244" s="107">
        <v>12</v>
      </c>
    </row>
    <row r="2245" spans="1:2" ht="12.75">
      <c r="A2245" s="2" t="s">
        <v>689</v>
      </c>
      <c r="B2245" s="107">
        <v>12</v>
      </c>
    </row>
    <row r="2246" spans="1:2" ht="12.75">
      <c r="A2246" s="2" t="s">
        <v>690</v>
      </c>
      <c r="B2246" s="107">
        <v>11</v>
      </c>
    </row>
    <row r="2247" spans="1:2" ht="12.75">
      <c r="A2247" s="2" t="s">
        <v>691</v>
      </c>
      <c r="B2247" s="107">
        <v>11</v>
      </c>
    </row>
    <row r="2248" spans="1:2" ht="12.75">
      <c r="A2248" s="2" t="s">
        <v>692</v>
      </c>
      <c r="B2248" s="107">
        <v>11</v>
      </c>
    </row>
    <row r="2249" spans="1:2" ht="12.75">
      <c r="A2249" s="2" t="s">
        <v>693</v>
      </c>
      <c r="B2249" s="107">
        <v>11</v>
      </c>
    </row>
    <row r="2250" spans="1:2" ht="12.75">
      <c r="A2250" s="2" t="s">
        <v>694</v>
      </c>
      <c r="B2250" s="107">
        <v>11</v>
      </c>
    </row>
    <row r="2251" spans="1:2" ht="12.75">
      <c r="A2251" s="2" t="s">
        <v>695</v>
      </c>
      <c r="B2251" s="107">
        <v>11</v>
      </c>
    </row>
    <row r="2252" spans="1:2" ht="12.75">
      <c r="A2252" s="2" t="s">
        <v>696</v>
      </c>
      <c r="B2252" s="107">
        <v>11</v>
      </c>
    </row>
    <row r="2253" spans="1:2" ht="12.75">
      <c r="A2253" s="2" t="s">
        <v>697</v>
      </c>
      <c r="B2253" s="107">
        <v>11</v>
      </c>
    </row>
    <row r="2254" spans="1:2" ht="12.75">
      <c r="A2254" s="2" t="s">
        <v>698</v>
      </c>
      <c r="B2254" s="107">
        <v>11</v>
      </c>
    </row>
    <row r="2255" spans="1:2" ht="12.75">
      <c r="A2255" s="2" t="s">
        <v>699</v>
      </c>
      <c r="B2255" s="107">
        <v>11</v>
      </c>
    </row>
    <row r="2256" spans="1:2" ht="12.75">
      <c r="A2256" s="2" t="s">
        <v>700</v>
      </c>
      <c r="B2256" s="107">
        <v>10</v>
      </c>
    </row>
    <row r="2257" spans="1:2" ht="12.75">
      <c r="A2257" s="2" t="s">
        <v>701</v>
      </c>
      <c r="B2257" s="107">
        <v>10</v>
      </c>
    </row>
    <row r="2258" spans="1:2" ht="12.75">
      <c r="A2258" s="2" t="s">
        <v>702</v>
      </c>
      <c r="B2258" s="107">
        <v>10</v>
      </c>
    </row>
    <row r="2259" spans="1:2" ht="12.75">
      <c r="A2259" s="2" t="s">
        <v>703</v>
      </c>
      <c r="B2259" s="107">
        <v>10</v>
      </c>
    </row>
    <row r="2260" spans="1:2" ht="12.75">
      <c r="A2260" s="2" t="s">
        <v>704</v>
      </c>
      <c r="B2260" s="107">
        <v>10</v>
      </c>
    </row>
    <row r="2261" spans="1:2" ht="12.75">
      <c r="A2261" s="2" t="s">
        <v>705</v>
      </c>
      <c r="B2261" s="107">
        <v>10</v>
      </c>
    </row>
    <row r="2262" spans="1:2" ht="12.75">
      <c r="A2262" s="2" t="s">
        <v>706</v>
      </c>
      <c r="B2262" s="107">
        <v>10</v>
      </c>
    </row>
    <row r="2263" spans="1:2" ht="12.75">
      <c r="A2263" s="2" t="s">
        <v>707</v>
      </c>
      <c r="B2263" s="107">
        <v>10</v>
      </c>
    </row>
    <row r="2264" spans="1:2" ht="12.75">
      <c r="A2264" s="2" t="s">
        <v>708</v>
      </c>
      <c r="B2264" s="107">
        <v>10</v>
      </c>
    </row>
    <row r="2265" spans="1:2" ht="12.75">
      <c r="A2265" s="2" t="s">
        <v>709</v>
      </c>
      <c r="B2265" s="107">
        <v>10</v>
      </c>
    </row>
    <row r="2266" spans="1:2" ht="12.75">
      <c r="A2266" s="2" t="s">
        <v>710</v>
      </c>
      <c r="B2266" s="107">
        <v>9</v>
      </c>
    </row>
    <row r="2267" spans="1:2" ht="12.75">
      <c r="A2267" s="2" t="s">
        <v>711</v>
      </c>
      <c r="B2267" s="107">
        <v>9</v>
      </c>
    </row>
    <row r="2268" spans="1:2" ht="12.75">
      <c r="A2268" s="2" t="s">
        <v>712</v>
      </c>
      <c r="B2268" s="107">
        <v>9</v>
      </c>
    </row>
    <row r="2269" spans="1:2" ht="12.75">
      <c r="A2269" s="2" t="s">
        <v>713</v>
      </c>
      <c r="B2269" s="107">
        <v>9</v>
      </c>
    </row>
    <row r="2270" spans="1:2" ht="12.75">
      <c r="A2270" s="2" t="s">
        <v>714</v>
      </c>
      <c r="B2270" s="107">
        <v>9</v>
      </c>
    </row>
    <row r="2271" spans="1:2" ht="12.75">
      <c r="A2271" s="2" t="s">
        <v>715</v>
      </c>
      <c r="B2271" s="107">
        <v>9</v>
      </c>
    </row>
    <row r="2272" spans="1:2" ht="12.75">
      <c r="A2272" s="2" t="s">
        <v>716</v>
      </c>
      <c r="B2272" s="107">
        <v>9</v>
      </c>
    </row>
    <row r="2273" spans="1:2" ht="12.75">
      <c r="A2273" s="2" t="s">
        <v>717</v>
      </c>
      <c r="B2273" s="107">
        <v>9</v>
      </c>
    </row>
    <row r="2274" spans="1:2" ht="12.75">
      <c r="A2274" s="2" t="s">
        <v>718</v>
      </c>
      <c r="B2274" s="107">
        <v>9</v>
      </c>
    </row>
    <row r="2275" spans="1:2" ht="12.75">
      <c r="A2275" s="2" t="s">
        <v>719</v>
      </c>
      <c r="B2275" s="107">
        <v>9</v>
      </c>
    </row>
    <row r="2276" spans="1:2" ht="12.75">
      <c r="A2276" s="2" t="s">
        <v>720</v>
      </c>
      <c r="B2276" s="107">
        <v>9</v>
      </c>
    </row>
    <row r="2277" spans="1:2" ht="12.75">
      <c r="A2277" s="2" t="s">
        <v>721</v>
      </c>
      <c r="B2277" s="107">
        <v>9</v>
      </c>
    </row>
    <row r="2278" spans="1:2" ht="12.75">
      <c r="A2278" s="2" t="s">
        <v>722</v>
      </c>
      <c r="B2278" s="107">
        <v>9</v>
      </c>
    </row>
    <row r="2279" spans="1:2" ht="12.75">
      <c r="A2279" s="2" t="s">
        <v>723</v>
      </c>
      <c r="B2279" s="107">
        <v>9</v>
      </c>
    </row>
    <row r="2280" spans="1:2" ht="12.75">
      <c r="A2280" s="2" t="s">
        <v>724</v>
      </c>
      <c r="B2280" s="107">
        <v>9</v>
      </c>
    </row>
    <row r="2281" spans="1:2" ht="12.75">
      <c r="A2281" s="2" t="s">
        <v>725</v>
      </c>
      <c r="B2281" s="107">
        <v>9</v>
      </c>
    </row>
    <row r="2282" spans="1:2" ht="12.75">
      <c r="A2282" s="2" t="s">
        <v>726</v>
      </c>
      <c r="B2282" s="107">
        <v>9</v>
      </c>
    </row>
    <row r="2283" spans="1:2" ht="12.75">
      <c r="A2283" s="2" t="s">
        <v>727</v>
      </c>
      <c r="B2283" s="107">
        <v>9</v>
      </c>
    </row>
    <row r="2284" spans="1:2" ht="12.75">
      <c r="A2284" s="2" t="s">
        <v>728</v>
      </c>
      <c r="B2284" s="107">
        <v>9</v>
      </c>
    </row>
    <row r="2285" spans="1:2" ht="12.75">
      <c r="A2285" s="2" t="s">
        <v>729</v>
      </c>
      <c r="B2285" s="107">
        <v>9</v>
      </c>
    </row>
    <row r="2286" spans="1:2" ht="12.75">
      <c r="A2286" s="2" t="s">
        <v>730</v>
      </c>
      <c r="B2286" s="107">
        <v>8</v>
      </c>
    </row>
    <row r="2287" spans="1:2" ht="12.75">
      <c r="A2287" s="2" t="s">
        <v>731</v>
      </c>
      <c r="B2287" s="107">
        <v>8</v>
      </c>
    </row>
    <row r="2288" spans="1:2" ht="12.75">
      <c r="A2288" s="2" t="s">
        <v>732</v>
      </c>
      <c r="B2288" s="107">
        <v>8</v>
      </c>
    </row>
    <row r="2289" spans="1:2" ht="12.75">
      <c r="A2289" s="2" t="s">
        <v>733</v>
      </c>
      <c r="B2289" s="107">
        <v>8</v>
      </c>
    </row>
    <row r="2290" spans="1:2" ht="12.75">
      <c r="A2290" s="2" t="s">
        <v>734</v>
      </c>
      <c r="B2290" s="107">
        <v>8</v>
      </c>
    </row>
    <row r="2291" spans="1:2" ht="12.75">
      <c r="A2291" s="2" t="s">
        <v>735</v>
      </c>
      <c r="B2291" s="107">
        <v>8</v>
      </c>
    </row>
    <row r="2292" spans="1:2" ht="12.75">
      <c r="A2292" s="2" t="s">
        <v>736</v>
      </c>
      <c r="B2292" s="107">
        <v>8</v>
      </c>
    </row>
    <row r="2293" spans="1:2" ht="12.75">
      <c r="A2293" s="2" t="s">
        <v>737</v>
      </c>
      <c r="B2293" s="107">
        <v>8</v>
      </c>
    </row>
    <row r="2294" spans="1:2" ht="12.75">
      <c r="A2294" s="2" t="s">
        <v>738</v>
      </c>
      <c r="B2294" s="107">
        <v>8</v>
      </c>
    </row>
    <row r="2295" spans="1:2" ht="12.75">
      <c r="A2295" s="2" t="s">
        <v>739</v>
      </c>
      <c r="B2295" s="107">
        <v>8</v>
      </c>
    </row>
    <row r="2296" spans="1:2" ht="12.75">
      <c r="A2296" s="2" t="s">
        <v>740</v>
      </c>
      <c r="B2296" s="107">
        <v>8</v>
      </c>
    </row>
    <row r="2297" spans="1:2" ht="12.75">
      <c r="A2297" s="2" t="s">
        <v>741</v>
      </c>
      <c r="B2297" s="107">
        <v>8</v>
      </c>
    </row>
    <row r="2298" spans="1:2" ht="12.75">
      <c r="A2298" s="2" t="s">
        <v>742</v>
      </c>
      <c r="B2298" s="107">
        <v>8</v>
      </c>
    </row>
    <row r="2299" spans="1:2" ht="12.75">
      <c r="A2299" s="2" t="s">
        <v>743</v>
      </c>
      <c r="B2299" s="107">
        <v>8</v>
      </c>
    </row>
    <row r="2300" spans="1:2" ht="12.75">
      <c r="A2300" s="2" t="s">
        <v>744</v>
      </c>
      <c r="B2300" s="107">
        <v>8</v>
      </c>
    </row>
    <row r="2301" spans="1:2" ht="12.75">
      <c r="A2301" s="2" t="s">
        <v>745</v>
      </c>
      <c r="B2301" s="107">
        <v>8</v>
      </c>
    </row>
    <row r="2302" spans="1:2" ht="12.75">
      <c r="A2302" s="2" t="s">
        <v>746</v>
      </c>
      <c r="B2302" s="107">
        <v>8</v>
      </c>
    </row>
    <row r="2303" spans="1:2" ht="12.75">
      <c r="A2303" s="2" t="s">
        <v>747</v>
      </c>
      <c r="B2303" s="107">
        <v>8</v>
      </c>
    </row>
    <row r="2304" spans="1:2" ht="12.75">
      <c r="A2304" s="2" t="s">
        <v>748</v>
      </c>
      <c r="B2304" s="107">
        <v>8</v>
      </c>
    </row>
    <row r="2305" spans="1:2" ht="12.75">
      <c r="A2305" s="2" t="s">
        <v>749</v>
      </c>
      <c r="B2305" s="107">
        <v>8</v>
      </c>
    </row>
    <row r="2306" spans="1:2" ht="12.75">
      <c r="A2306" s="2" t="s">
        <v>750</v>
      </c>
      <c r="B2306" s="107">
        <v>7</v>
      </c>
    </row>
    <row r="2307" spans="1:2" ht="12.75">
      <c r="A2307" s="2" t="s">
        <v>751</v>
      </c>
      <c r="B2307" s="107">
        <v>7</v>
      </c>
    </row>
    <row r="2308" spans="1:2" ht="12.75">
      <c r="A2308" s="2" t="s">
        <v>752</v>
      </c>
      <c r="B2308" s="107">
        <v>7</v>
      </c>
    </row>
    <row r="2309" spans="1:2" ht="12.75">
      <c r="A2309" s="2" t="s">
        <v>753</v>
      </c>
      <c r="B2309" s="107">
        <v>7</v>
      </c>
    </row>
    <row r="2310" spans="1:2" ht="12.75">
      <c r="A2310" s="2" t="s">
        <v>754</v>
      </c>
      <c r="B2310" s="107">
        <v>7</v>
      </c>
    </row>
    <row r="2311" spans="1:2" ht="12.75">
      <c r="A2311" s="2" t="s">
        <v>755</v>
      </c>
      <c r="B2311" s="107">
        <v>7</v>
      </c>
    </row>
    <row r="2312" spans="1:2" ht="12.75">
      <c r="A2312" s="2" t="s">
        <v>756</v>
      </c>
      <c r="B2312" s="107">
        <v>7</v>
      </c>
    </row>
    <row r="2313" spans="1:2" ht="12.75">
      <c r="A2313" s="2" t="s">
        <v>757</v>
      </c>
      <c r="B2313" s="107">
        <v>7</v>
      </c>
    </row>
    <row r="2314" spans="1:2" ht="12.75">
      <c r="A2314" s="2" t="s">
        <v>758</v>
      </c>
      <c r="B2314" s="107">
        <v>7</v>
      </c>
    </row>
    <row r="2315" spans="1:2" ht="12.75">
      <c r="A2315" s="2" t="s">
        <v>759</v>
      </c>
      <c r="B2315" s="107">
        <v>7</v>
      </c>
    </row>
    <row r="2316" spans="1:2" ht="12.75">
      <c r="A2316" s="2" t="s">
        <v>760</v>
      </c>
      <c r="B2316" s="107">
        <v>6</v>
      </c>
    </row>
    <row r="2317" spans="1:2" ht="12.75">
      <c r="A2317" s="2" t="s">
        <v>761</v>
      </c>
      <c r="B2317" s="107">
        <v>6</v>
      </c>
    </row>
    <row r="2318" spans="1:2" ht="12.75">
      <c r="A2318" s="2" t="s">
        <v>762</v>
      </c>
      <c r="B2318" s="107">
        <v>6</v>
      </c>
    </row>
    <row r="2319" spans="1:2" ht="12.75">
      <c r="A2319" s="2" t="s">
        <v>763</v>
      </c>
      <c r="B2319" s="107">
        <v>6</v>
      </c>
    </row>
    <row r="2320" spans="1:2" ht="12.75">
      <c r="A2320" s="2" t="s">
        <v>764</v>
      </c>
      <c r="B2320" s="107">
        <v>6</v>
      </c>
    </row>
    <row r="2321" spans="1:2" ht="12.75">
      <c r="A2321" s="2" t="s">
        <v>765</v>
      </c>
      <c r="B2321" s="107">
        <v>6</v>
      </c>
    </row>
    <row r="2322" spans="1:2" ht="12.75">
      <c r="A2322" s="2" t="s">
        <v>766</v>
      </c>
      <c r="B2322" s="107">
        <v>6</v>
      </c>
    </row>
    <row r="2323" spans="1:2" ht="12.75">
      <c r="A2323" s="2" t="s">
        <v>767</v>
      </c>
      <c r="B2323" s="107">
        <v>6</v>
      </c>
    </row>
    <row r="2324" spans="1:2" ht="12.75">
      <c r="A2324" s="2" t="s">
        <v>768</v>
      </c>
      <c r="B2324" s="107">
        <v>6</v>
      </c>
    </row>
    <row r="2325" spans="1:2" ht="12.75">
      <c r="A2325" s="2" t="s">
        <v>769</v>
      </c>
      <c r="B2325" s="107">
        <v>6</v>
      </c>
    </row>
    <row r="2326" spans="1:2" ht="12.75">
      <c r="A2326" s="2" t="s">
        <v>770</v>
      </c>
      <c r="B2326" s="107">
        <v>5</v>
      </c>
    </row>
    <row r="2327" spans="1:2" ht="12.75">
      <c r="A2327" s="2" t="s">
        <v>771</v>
      </c>
      <c r="B2327" s="107">
        <v>5</v>
      </c>
    </row>
    <row r="2328" spans="1:2" ht="12.75">
      <c r="A2328" s="2" t="s">
        <v>772</v>
      </c>
      <c r="B2328" s="107">
        <v>5</v>
      </c>
    </row>
    <row r="2329" spans="1:2" ht="12.75">
      <c r="A2329" s="2" t="s">
        <v>773</v>
      </c>
      <c r="B2329" s="107">
        <v>5</v>
      </c>
    </row>
    <row r="2330" spans="1:2" ht="12.75">
      <c r="A2330" s="2" t="s">
        <v>774</v>
      </c>
      <c r="B2330" s="107">
        <v>5</v>
      </c>
    </row>
    <row r="2331" spans="1:2" ht="12.75">
      <c r="A2331" s="2" t="s">
        <v>775</v>
      </c>
      <c r="B2331" s="107">
        <v>5</v>
      </c>
    </row>
    <row r="2332" spans="1:2" ht="12.75">
      <c r="A2332" s="2" t="s">
        <v>776</v>
      </c>
      <c r="B2332" s="107">
        <v>5</v>
      </c>
    </row>
    <row r="2333" spans="1:2" ht="12.75">
      <c r="A2333" s="2" t="s">
        <v>777</v>
      </c>
      <c r="B2333" s="107">
        <v>5</v>
      </c>
    </row>
    <row r="2334" spans="1:2" ht="12.75">
      <c r="A2334" s="2" t="s">
        <v>778</v>
      </c>
      <c r="B2334" s="107">
        <v>5</v>
      </c>
    </row>
    <row r="2335" spans="1:2" ht="12.75">
      <c r="A2335" s="2" t="s">
        <v>779</v>
      </c>
      <c r="B2335" s="107">
        <v>5</v>
      </c>
    </row>
    <row r="2336" spans="1:2" ht="12.75">
      <c r="A2336" s="2" t="s">
        <v>780</v>
      </c>
      <c r="B2336" s="107">
        <v>4</v>
      </c>
    </row>
    <row r="2337" spans="1:2" ht="12.75">
      <c r="A2337" s="2" t="s">
        <v>781</v>
      </c>
      <c r="B2337" s="107">
        <v>4</v>
      </c>
    </row>
    <row r="2338" spans="1:2" ht="12.75">
      <c r="A2338" s="2" t="s">
        <v>782</v>
      </c>
      <c r="B2338" s="107">
        <v>4</v>
      </c>
    </row>
    <row r="2339" spans="1:2" ht="12.75">
      <c r="A2339" s="2" t="s">
        <v>783</v>
      </c>
      <c r="B2339" s="107">
        <v>4</v>
      </c>
    </row>
    <row r="2340" spans="1:2" ht="12.75">
      <c r="A2340" s="2" t="s">
        <v>784</v>
      </c>
      <c r="B2340" s="107">
        <v>4</v>
      </c>
    </row>
    <row r="2341" spans="1:2" ht="12.75">
      <c r="A2341" s="2" t="s">
        <v>785</v>
      </c>
      <c r="B2341" s="107">
        <v>4</v>
      </c>
    </row>
    <row r="2342" spans="1:2" ht="12.75">
      <c r="A2342" s="2" t="s">
        <v>786</v>
      </c>
      <c r="B2342" s="107">
        <v>4</v>
      </c>
    </row>
    <row r="2343" spans="1:2" ht="12.75">
      <c r="A2343" s="2" t="s">
        <v>787</v>
      </c>
      <c r="B2343" s="107">
        <v>4</v>
      </c>
    </row>
    <row r="2344" spans="1:2" ht="12.75">
      <c r="A2344" s="2" t="s">
        <v>788</v>
      </c>
      <c r="B2344" s="107">
        <v>4</v>
      </c>
    </row>
    <row r="2345" spans="1:2" ht="12.75">
      <c r="A2345" s="2" t="s">
        <v>789</v>
      </c>
      <c r="B2345" s="107">
        <v>4</v>
      </c>
    </row>
    <row r="2346" spans="1:2" ht="12.75">
      <c r="A2346" s="2" t="s">
        <v>790</v>
      </c>
      <c r="B2346" s="107">
        <v>4</v>
      </c>
    </row>
    <row r="2347" spans="1:2" ht="12.75">
      <c r="A2347" s="2" t="s">
        <v>791</v>
      </c>
      <c r="B2347" s="107">
        <v>4</v>
      </c>
    </row>
    <row r="2348" spans="1:2" ht="12.75">
      <c r="A2348" s="2" t="s">
        <v>792</v>
      </c>
      <c r="B2348" s="107">
        <v>4</v>
      </c>
    </row>
    <row r="2349" spans="1:2" ht="12.75">
      <c r="A2349" s="2" t="s">
        <v>793</v>
      </c>
      <c r="B2349" s="107">
        <v>4</v>
      </c>
    </row>
    <row r="2350" spans="1:2" ht="12.75">
      <c r="A2350" s="2" t="s">
        <v>794</v>
      </c>
      <c r="B2350" s="107">
        <v>4</v>
      </c>
    </row>
    <row r="2351" spans="1:2" ht="12.75">
      <c r="A2351" s="2" t="s">
        <v>795</v>
      </c>
      <c r="B2351" s="107">
        <v>4</v>
      </c>
    </row>
    <row r="2352" spans="1:2" ht="12.75">
      <c r="A2352" s="2" t="s">
        <v>796</v>
      </c>
      <c r="B2352" s="107">
        <v>4</v>
      </c>
    </row>
    <row r="2353" spans="1:2" ht="12.75">
      <c r="A2353" s="2" t="s">
        <v>797</v>
      </c>
      <c r="B2353" s="107">
        <v>4</v>
      </c>
    </row>
    <row r="2354" spans="1:2" ht="12.75">
      <c r="A2354" s="2" t="s">
        <v>798</v>
      </c>
      <c r="B2354" s="107">
        <v>4</v>
      </c>
    </row>
    <row r="2355" spans="1:2" ht="12.75">
      <c r="A2355" s="2" t="s">
        <v>799</v>
      </c>
      <c r="B2355" s="107">
        <v>4</v>
      </c>
    </row>
    <row r="2356" spans="1:2" ht="12.75">
      <c r="A2356" s="2" t="s">
        <v>800</v>
      </c>
      <c r="B2356" s="107">
        <v>3</v>
      </c>
    </row>
    <row r="2357" spans="1:2" ht="12.75">
      <c r="A2357" s="2" t="s">
        <v>801</v>
      </c>
      <c r="B2357" s="107">
        <v>3</v>
      </c>
    </row>
    <row r="2358" spans="1:2" ht="12.75">
      <c r="A2358" s="2" t="s">
        <v>802</v>
      </c>
      <c r="B2358" s="107">
        <v>3</v>
      </c>
    </row>
    <row r="2359" spans="1:2" ht="12.75">
      <c r="A2359" s="2" t="s">
        <v>803</v>
      </c>
      <c r="B2359" s="107">
        <v>3</v>
      </c>
    </row>
    <row r="2360" spans="1:2" ht="12.75">
      <c r="A2360" s="2" t="s">
        <v>804</v>
      </c>
      <c r="B2360" s="107">
        <v>3</v>
      </c>
    </row>
    <row r="2361" spans="1:2" ht="12.75">
      <c r="A2361" s="2" t="s">
        <v>805</v>
      </c>
      <c r="B2361" s="107">
        <v>3</v>
      </c>
    </row>
    <row r="2362" spans="1:2" ht="12.75">
      <c r="A2362" s="2" t="s">
        <v>806</v>
      </c>
      <c r="B2362" s="107">
        <v>3</v>
      </c>
    </row>
    <row r="2363" spans="1:2" ht="12.75">
      <c r="A2363" s="2" t="s">
        <v>807</v>
      </c>
      <c r="B2363" s="107">
        <v>3</v>
      </c>
    </row>
    <row r="2364" spans="1:2" ht="12.75">
      <c r="A2364" s="2" t="s">
        <v>808</v>
      </c>
      <c r="B2364" s="107">
        <v>3</v>
      </c>
    </row>
    <row r="2365" spans="1:2" ht="12.75">
      <c r="A2365" s="2" t="s">
        <v>809</v>
      </c>
      <c r="B2365" s="107">
        <v>3</v>
      </c>
    </row>
    <row r="2366" spans="1:2" ht="12.75">
      <c r="A2366" s="2" t="s">
        <v>810</v>
      </c>
      <c r="B2366" s="107">
        <v>3</v>
      </c>
    </row>
    <row r="2367" spans="1:2" ht="12.75">
      <c r="A2367" s="2" t="s">
        <v>811</v>
      </c>
      <c r="B2367" s="107">
        <v>3</v>
      </c>
    </row>
    <row r="2368" spans="1:2" ht="12.75">
      <c r="A2368" s="2" t="s">
        <v>812</v>
      </c>
      <c r="B2368" s="107">
        <v>3</v>
      </c>
    </row>
    <row r="2369" spans="1:2" ht="12.75">
      <c r="A2369" s="2" t="s">
        <v>813</v>
      </c>
      <c r="B2369" s="107">
        <v>3</v>
      </c>
    </row>
    <row r="2370" spans="1:2" ht="12.75">
      <c r="A2370" s="2" t="s">
        <v>814</v>
      </c>
      <c r="B2370" s="107">
        <v>3</v>
      </c>
    </row>
    <row r="2371" spans="1:2" ht="12.75">
      <c r="A2371" s="2" t="s">
        <v>815</v>
      </c>
      <c r="B2371" s="107">
        <v>3</v>
      </c>
    </row>
    <row r="2372" spans="1:2" ht="12.75">
      <c r="A2372" s="2" t="s">
        <v>816</v>
      </c>
      <c r="B2372" s="107">
        <v>3</v>
      </c>
    </row>
    <row r="2373" spans="1:2" ht="12.75">
      <c r="A2373" s="2" t="s">
        <v>817</v>
      </c>
      <c r="B2373" s="107">
        <v>3</v>
      </c>
    </row>
    <row r="2374" spans="1:2" ht="12.75">
      <c r="A2374" s="2" t="s">
        <v>818</v>
      </c>
      <c r="B2374" s="107">
        <v>3</v>
      </c>
    </row>
    <row r="2375" spans="1:2" ht="12.75">
      <c r="A2375" s="2" t="s">
        <v>819</v>
      </c>
      <c r="B2375" s="107">
        <v>3</v>
      </c>
    </row>
    <row r="2376" spans="1:2" ht="12.75">
      <c r="A2376" s="2" t="s">
        <v>820</v>
      </c>
      <c r="B2376" s="107">
        <v>2</v>
      </c>
    </row>
    <row r="2377" spans="1:2" ht="12.75">
      <c r="A2377" s="2" t="s">
        <v>821</v>
      </c>
      <c r="B2377" s="107">
        <v>2</v>
      </c>
    </row>
    <row r="2378" spans="1:2" ht="12.75">
      <c r="A2378" s="2" t="s">
        <v>822</v>
      </c>
      <c r="B2378" s="107">
        <v>2</v>
      </c>
    </row>
    <row r="2379" spans="1:2" ht="12.75">
      <c r="A2379" s="2" t="s">
        <v>823</v>
      </c>
      <c r="B2379" s="107">
        <v>2</v>
      </c>
    </row>
    <row r="2380" spans="1:2" ht="12.75">
      <c r="A2380" s="2" t="s">
        <v>824</v>
      </c>
      <c r="B2380" s="107">
        <v>2</v>
      </c>
    </row>
    <row r="2381" spans="1:2" ht="12.75">
      <c r="A2381" s="2" t="s">
        <v>825</v>
      </c>
      <c r="B2381" s="107">
        <v>2</v>
      </c>
    </row>
    <row r="2382" spans="1:2" ht="12.75">
      <c r="A2382" s="2" t="s">
        <v>826</v>
      </c>
      <c r="B2382" s="107">
        <v>2</v>
      </c>
    </row>
    <row r="2383" spans="1:2" ht="12.75">
      <c r="A2383" s="2" t="s">
        <v>827</v>
      </c>
      <c r="B2383" s="107">
        <v>2</v>
      </c>
    </row>
    <row r="2384" spans="1:2" ht="12.75">
      <c r="A2384" s="2" t="s">
        <v>828</v>
      </c>
      <c r="B2384" s="107">
        <v>2</v>
      </c>
    </row>
    <row r="2385" spans="1:2" ht="12.75">
      <c r="A2385" s="2" t="s">
        <v>829</v>
      </c>
      <c r="B2385" s="107">
        <v>2</v>
      </c>
    </row>
    <row r="2386" spans="1:2" ht="12.75">
      <c r="A2386" s="2" t="s">
        <v>830</v>
      </c>
      <c r="B2386" s="107">
        <v>2</v>
      </c>
    </row>
    <row r="2387" spans="1:2" ht="12.75">
      <c r="A2387" s="2" t="s">
        <v>831</v>
      </c>
      <c r="B2387" s="107">
        <v>2</v>
      </c>
    </row>
    <row r="2388" spans="1:2" ht="12.75">
      <c r="A2388" s="2" t="s">
        <v>832</v>
      </c>
      <c r="B2388" s="107">
        <v>2</v>
      </c>
    </row>
    <row r="2389" spans="1:2" ht="12.75">
      <c r="A2389" s="2" t="s">
        <v>833</v>
      </c>
      <c r="B2389" s="107">
        <v>2</v>
      </c>
    </row>
    <row r="2390" spans="1:2" ht="12.75">
      <c r="A2390" s="2" t="s">
        <v>834</v>
      </c>
      <c r="B2390" s="107">
        <v>2</v>
      </c>
    </row>
    <row r="2391" spans="1:2" ht="12.75">
      <c r="A2391" s="2" t="s">
        <v>835</v>
      </c>
      <c r="B2391" s="107">
        <v>2</v>
      </c>
    </row>
    <row r="2392" spans="1:2" ht="12.75">
      <c r="A2392" s="2" t="s">
        <v>836</v>
      </c>
      <c r="B2392" s="107">
        <v>2</v>
      </c>
    </row>
    <row r="2393" spans="1:2" ht="12.75">
      <c r="A2393" s="2" t="s">
        <v>837</v>
      </c>
      <c r="B2393" s="107">
        <v>2</v>
      </c>
    </row>
    <row r="2394" spans="1:2" ht="12.75">
      <c r="A2394" s="2" t="s">
        <v>838</v>
      </c>
      <c r="B2394" s="107">
        <v>2</v>
      </c>
    </row>
    <row r="2395" spans="1:2" ht="12.75">
      <c r="A2395" s="2" t="s">
        <v>839</v>
      </c>
      <c r="B2395" s="107">
        <v>2</v>
      </c>
    </row>
    <row r="2396" spans="1:2" ht="12.75">
      <c r="A2396" s="2" t="s">
        <v>840</v>
      </c>
      <c r="B2396" s="107">
        <v>1</v>
      </c>
    </row>
    <row r="2397" spans="1:2" ht="12.75">
      <c r="A2397" s="2" t="s">
        <v>841</v>
      </c>
      <c r="B2397" s="107">
        <v>1</v>
      </c>
    </row>
    <row r="2398" spans="1:2" ht="12.75">
      <c r="A2398" s="2" t="s">
        <v>842</v>
      </c>
      <c r="B2398" s="107">
        <v>1</v>
      </c>
    </row>
    <row r="2399" spans="1:2" ht="12.75">
      <c r="A2399" s="2" t="s">
        <v>843</v>
      </c>
      <c r="B2399" s="107">
        <v>1</v>
      </c>
    </row>
    <row r="2400" spans="1:2" ht="12.75">
      <c r="A2400" s="2" t="s">
        <v>844</v>
      </c>
      <c r="B2400" s="107">
        <v>1</v>
      </c>
    </row>
    <row r="2401" spans="1:2" ht="12.75">
      <c r="A2401" s="2" t="s">
        <v>845</v>
      </c>
      <c r="B2401" s="107">
        <v>1</v>
      </c>
    </row>
    <row r="2402" spans="1:2" ht="12.75">
      <c r="A2402" s="2" t="s">
        <v>846</v>
      </c>
      <c r="B2402" s="107">
        <v>1</v>
      </c>
    </row>
    <row r="2403" spans="1:2" ht="12.75">
      <c r="A2403" s="2" t="s">
        <v>847</v>
      </c>
      <c r="B2403" s="107">
        <v>1</v>
      </c>
    </row>
    <row r="2404" spans="1:2" ht="12.75">
      <c r="A2404" s="2" t="s">
        <v>848</v>
      </c>
      <c r="B2404" s="107">
        <v>1</v>
      </c>
    </row>
    <row r="2405" spans="1:2" ht="12.75">
      <c r="A2405" s="2" t="s">
        <v>849</v>
      </c>
      <c r="B2405" s="107">
        <v>1</v>
      </c>
    </row>
  </sheetData>
  <sheetProtection password="CFA3" sheet="1"/>
  <printOptions/>
  <pageMargins left="0.75" right="0.75" top="1" bottom="1" header="0.5" footer="0.5"/>
  <pageSetup horizontalDpi="300" verticalDpi="300" orientation="portrait" paperSize="126" r:id="rId1"/>
</worksheet>
</file>

<file path=xl/worksheets/sheet4.xml><?xml version="1.0" encoding="utf-8"?>
<worksheet xmlns="http://schemas.openxmlformats.org/spreadsheetml/2006/main" xmlns:r="http://schemas.openxmlformats.org/officeDocument/2006/relationships">
  <sheetPr codeName="Sheet3"/>
  <dimension ref="C2:EB783"/>
  <sheetViews>
    <sheetView showGridLines="0" showRowColHeaders="0" showZeros="0" zoomScale="75" zoomScaleNormal="75" zoomScalePageLayoutView="0" workbookViewId="0" topLeftCell="A1">
      <pane ySplit="6" topLeftCell="A7" activePane="bottomLeft" state="frozen"/>
      <selection pane="topLeft" activeCell="A1" sqref="A1"/>
      <selection pane="bottomLeft" activeCell="V1" sqref="V1:X16384"/>
    </sheetView>
  </sheetViews>
  <sheetFormatPr defaultColWidth="9.140625" defaultRowHeight="12.75"/>
  <cols>
    <col min="1" max="1" width="1.7109375" style="0" customWidth="1"/>
    <col min="2" max="2" width="1.28515625" style="0" hidden="1" customWidth="1"/>
    <col min="3" max="3" width="31.28125" style="3" customWidth="1"/>
    <col min="4" max="4" width="6.7109375" style="3" hidden="1" customWidth="1"/>
    <col min="5" max="5" width="12.7109375" style="3" customWidth="1"/>
    <col min="6" max="6" width="6.7109375" style="0" hidden="1" customWidth="1"/>
    <col min="7" max="7" width="12.7109375" style="0" customWidth="1"/>
    <col min="8" max="8" width="6.7109375" style="0" hidden="1" customWidth="1"/>
    <col min="9" max="11" width="12.7109375" style="0" customWidth="1"/>
    <col min="12" max="12" width="6.7109375" style="0" hidden="1" customWidth="1"/>
    <col min="13" max="14" width="12.7109375" style="0" customWidth="1"/>
    <col min="15" max="16" width="12.7109375" style="0" hidden="1" customWidth="1"/>
    <col min="17" max="19" width="6.7109375" style="0" hidden="1" customWidth="1"/>
    <col min="20" max="21" width="12.7109375" style="0" customWidth="1"/>
    <col min="22" max="26" width="6.7109375" style="0" hidden="1" customWidth="1"/>
    <col min="27" max="40" width="9.140625" style="0" hidden="1" customWidth="1"/>
    <col min="41" max="41" width="9.28125" style="0" hidden="1" customWidth="1"/>
    <col min="42" max="47" width="9.140625" style="0" hidden="1" customWidth="1"/>
    <col min="48" max="48" width="9.28125" style="0" hidden="1" customWidth="1"/>
    <col min="49" max="101" width="9.140625" style="0" hidden="1" customWidth="1"/>
    <col min="102" max="112" width="9.28125" style="0" hidden="1" customWidth="1"/>
    <col min="113" max="132" width="9.140625" style="0" hidden="1" customWidth="1"/>
    <col min="133" max="133" width="9.140625" style="0" customWidth="1"/>
  </cols>
  <sheetData>
    <row r="1" ht="8.25" customHeight="1"/>
    <row r="2" spans="3:22" ht="9.75" customHeight="1">
      <c r="C2"/>
      <c r="D2"/>
      <c r="E2"/>
      <c r="J2" s="325"/>
      <c r="K2" s="326"/>
      <c r="L2" s="326"/>
      <c r="M2" s="326"/>
      <c r="N2" s="326"/>
      <c r="O2" s="326"/>
      <c r="P2" s="26"/>
      <c r="Q2" s="26"/>
      <c r="R2" s="26"/>
      <c r="S2" s="25"/>
      <c r="T2" s="25"/>
      <c r="U2" s="25"/>
      <c r="V2" s="25"/>
    </row>
    <row r="3" spans="3:22" ht="21" customHeight="1">
      <c r="C3"/>
      <c r="D3"/>
      <c r="E3"/>
      <c r="J3" s="326"/>
      <c r="K3" s="326"/>
      <c r="L3" s="326"/>
      <c r="M3" s="326"/>
      <c r="N3" s="326"/>
      <c r="O3" s="326"/>
      <c r="P3" s="25"/>
      <c r="Q3" s="25"/>
      <c r="R3" s="25"/>
      <c r="S3" s="25"/>
      <c r="T3" s="25"/>
      <c r="U3" s="25"/>
      <c r="V3" s="25"/>
    </row>
    <row r="4" spans="3:72" ht="21" customHeight="1">
      <c r="C4"/>
      <c r="D4"/>
      <c r="E4"/>
      <c r="J4" s="326"/>
      <c r="K4" s="326"/>
      <c r="L4" s="326"/>
      <c r="M4" s="326"/>
      <c r="N4" s="326"/>
      <c r="O4" s="326"/>
      <c r="P4" s="25"/>
      <c r="Q4" s="25"/>
      <c r="R4" s="25"/>
      <c r="S4" s="25"/>
      <c r="T4" s="25"/>
      <c r="U4" s="25"/>
      <c r="V4" s="25"/>
      <c r="BI4" s="13" t="s">
        <v>2541</v>
      </c>
      <c r="BT4" s="13" t="s">
        <v>2542</v>
      </c>
    </row>
    <row r="5" spans="3:70" ht="12" customHeight="1" thickBot="1">
      <c r="C5" s="9"/>
      <c r="D5" s="9"/>
      <c r="E5" s="9"/>
      <c r="F5" s="8"/>
      <c r="G5" s="8"/>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P5" s="7"/>
      <c r="AQ5" s="7"/>
      <c r="AR5" s="7"/>
      <c r="AS5" s="7"/>
      <c r="AT5" s="7"/>
      <c r="AU5" s="7"/>
      <c r="BF5" s="7"/>
      <c r="BG5" s="7"/>
      <c r="BH5" s="7"/>
      <c r="BI5" s="7"/>
      <c r="BJ5" s="7"/>
      <c r="BK5" s="7"/>
      <c r="BL5" s="7"/>
      <c r="BM5" s="7"/>
      <c r="BN5" s="7"/>
      <c r="BO5" s="7"/>
      <c r="BP5" s="7"/>
      <c r="BQ5" s="7"/>
      <c r="BR5" s="7"/>
    </row>
    <row r="6" spans="3:132" ht="100.5" customHeight="1">
      <c r="C6" s="160" t="s">
        <v>874</v>
      </c>
      <c r="D6" s="161" t="s">
        <v>875</v>
      </c>
      <c r="E6" s="162" t="s">
        <v>853</v>
      </c>
      <c r="F6" s="162" t="s">
        <v>876</v>
      </c>
      <c r="G6" s="162" t="s">
        <v>893</v>
      </c>
      <c r="H6" s="162" t="s">
        <v>877</v>
      </c>
      <c r="I6" s="162" t="s">
        <v>2605</v>
      </c>
      <c r="J6" s="162" t="s">
        <v>2606</v>
      </c>
      <c r="K6" s="162" t="s">
        <v>2609</v>
      </c>
      <c r="L6" s="163" t="s">
        <v>2295</v>
      </c>
      <c r="M6" s="162" t="s">
        <v>2608</v>
      </c>
      <c r="N6" s="162" t="s">
        <v>2607</v>
      </c>
      <c r="O6" s="162" t="s">
        <v>2609</v>
      </c>
      <c r="P6" s="162" t="s">
        <v>2608</v>
      </c>
      <c r="Q6" s="162" t="s">
        <v>878</v>
      </c>
      <c r="R6" s="162" t="s">
        <v>2296</v>
      </c>
      <c r="S6" s="162" t="s">
        <v>879</v>
      </c>
      <c r="T6" s="162" t="s">
        <v>880</v>
      </c>
      <c r="U6" s="162" t="s">
        <v>881</v>
      </c>
      <c r="V6" s="51" t="s">
        <v>882</v>
      </c>
      <c r="W6" s="51" t="s">
        <v>883</v>
      </c>
      <c r="X6" s="50" t="s">
        <v>884</v>
      </c>
      <c r="Y6" s="12"/>
      <c r="Z6" s="12"/>
      <c r="AA6" s="15" t="s">
        <v>889</v>
      </c>
      <c r="AB6" s="15" t="s">
        <v>899</v>
      </c>
      <c r="AC6" s="15" t="s">
        <v>896</v>
      </c>
      <c r="AD6" s="15" t="s">
        <v>892</v>
      </c>
      <c r="AE6" s="16" t="s">
        <v>2459</v>
      </c>
      <c r="AF6" s="16" t="s">
        <v>2537</v>
      </c>
      <c r="AG6" s="15" t="s">
        <v>898</v>
      </c>
      <c r="AH6" s="15" t="s">
        <v>897</v>
      </c>
      <c r="AI6" s="15" t="s">
        <v>891</v>
      </c>
      <c r="AJ6" s="15" t="s">
        <v>895</v>
      </c>
      <c r="AK6" s="15" t="s">
        <v>890</v>
      </c>
      <c r="AL6" s="15" t="s">
        <v>2460</v>
      </c>
      <c r="AM6" s="15" t="s">
        <v>2537</v>
      </c>
      <c r="AN6" s="15" t="s">
        <v>872</v>
      </c>
      <c r="AO6" s="16" t="s">
        <v>852</v>
      </c>
      <c r="AP6" s="16" t="s">
        <v>850</v>
      </c>
      <c r="AQ6" s="16" t="s">
        <v>851</v>
      </c>
      <c r="AR6" s="16"/>
      <c r="AS6" s="15" t="s">
        <v>873</v>
      </c>
      <c r="AT6" s="15" t="s">
        <v>894</v>
      </c>
      <c r="AU6" s="15"/>
      <c r="AV6" s="15" t="s">
        <v>889</v>
      </c>
      <c r="AW6" s="15" t="s">
        <v>899</v>
      </c>
      <c r="AX6" s="15" t="s">
        <v>896</v>
      </c>
      <c r="AY6" s="16" t="s">
        <v>2537</v>
      </c>
      <c r="AZ6" s="15" t="s">
        <v>898</v>
      </c>
      <c r="BA6" s="15" t="s">
        <v>897</v>
      </c>
      <c r="BB6" s="15" t="s">
        <v>891</v>
      </c>
      <c r="BC6" s="15" t="s">
        <v>895</v>
      </c>
      <c r="BD6" s="15" t="s">
        <v>2537</v>
      </c>
      <c r="BE6" s="15" t="s">
        <v>872</v>
      </c>
      <c r="BF6" s="15"/>
      <c r="BG6" s="15" t="s">
        <v>889</v>
      </c>
      <c r="BH6" s="15" t="s">
        <v>899</v>
      </c>
      <c r="BI6" s="15" t="s">
        <v>896</v>
      </c>
      <c r="BJ6" s="16" t="s">
        <v>2537</v>
      </c>
      <c r="BK6" s="15" t="s">
        <v>898</v>
      </c>
      <c r="BL6" s="15" t="s">
        <v>897</v>
      </c>
      <c r="BM6" s="15" t="s">
        <v>891</v>
      </c>
      <c r="BN6" s="15" t="s">
        <v>895</v>
      </c>
      <c r="BO6" s="15" t="s">
        <v>2537</v>
      </c>
      <c r="BP6" s="15" t="s">
        <v>872</v>
      </c>
      <c r="BQ6" s="15"/>
      <c r="BR6" s="15" t="s">
        <v>889</v>
      </c>
      <c r="BS6" s="15" t="s">
        <v>899</v>
      </c>
      <c r="BT6" s="15" t="s">
        <v>896</v>
      </c>
      <c r="BU6" s="16" t="s">
        <v>2537</v>
      </c>
      <c r="BV6" s="15" t="s">
        <v>898</v>
      </c>
      <c r="BW6" s="15" t="s">
        <v>897</v>
      </c>
      <c r="BX6" s="15" t="s">
        <v>891</v>
      </c>
      <c r="BY6" s="15" t="s">
        <v>895</v>
      </c>
      <c r="BZ6" s="15" t="s">
        <v>2537</v>
      </c>
      <c r="CA6" s="15" t="s">
        <v>872</v>
      </c>
      <c r="CB6" s="15"/>
      <c r="CC6" s="15" t="s">
        <v>889</v>
      </c>
      <c r="CD6" s="15" t="s">
        <v>899</v>
      </c>
      <c r="CE6" s="15" t="s">
        <v>896</v>
      </c>
      <c r="CF6" s="16" t="s">
        <v>2537</v>
      </c>
      <c r="CG6" s="15" t="s">
        <v>898</v>
      </c>
      <c r="CH6" s="15" t="s">
        <v>897</v>
      </c>
      <c r="CI6" s="15" t="s">
        <v>891</v>
      </c>
      <c r="CJ6" s="15" t="s">
        <v>895</v>
      </c>
      <c r="CK6" s="15" t="s">
        <v>2537</v>
      </c>
      <c r="CL6" s="15" t="s">
        <v>872</v>
      </c>
      <c r="CM6" s="15"/>
      <c r="CN6" s="15" t="s">
        <v>889</v>
      </c>
      <c r="CO6" s="15" t="s">
        <v>899</v>
      </c>
      <c r="CP6" s="15" t="s">
        <v>896</v>
      </c>
      <c r="CQ6" s="16" t="s">
        <v>2537</v>
      </c>
      <c r="CR6" s="15" t="s">
        <v>898</v>
      </c>
      <c r="CS6" s="15" t="s">
        <v>897</v>
      </c>
      <c r="CT6" s="15" t="s">
        <v>891</v>
      </c>
      <c r="CU6" s="15" t="s">
        <v>895</v>
      </c>
      <c r="CV6" s="15" t="s">
        <v>2537</v>
      </c>
      <c r="CW6" s="15" t="s">
        <v>872</v>
      </c>
      <c r="DH6" s="15" t="s">
        <v>889</v>
      </c>
      <c r="DI6" s="15" t="s">
        <v>899</v>
      </c>
      <c r="DJ6" s="15" t="s">
        <v>896</v>
      </c>
      <c r="DK6" s="16" t="s">
        <v>2537</v>
      </c>
      <c r="DL6" s="15" t="s">
        <v>898</v>
      </c>
      <c r="DM6" s="15" t="s">
        <v>897</v>
      </c>
      <c r="DN6" s="15" t="s">
        <v>891</v>
      </c>
      <c r="DO6" s="15" t="s">
        <v>895</v>
      </c>
      <c r="DP6" s="15" t="s">
        <v>2537</v>
      </c>
      <c r="DQ6" s="15" t="s">
        <v>872</v>
      </c>
      <c r="DR6" s="15"/>
      <c r="DS6" s="15" t="s">
        <v>889</v>
      </c>
      <c r="DT6" s="15" t="s">
        <v>899</v>
      </c>
      <c r="DU6" s="15" t="s">
        <v>896</v>
      </c>
      <c r="DV6" s="16" t="s">
        <v>2537</v>
      </c>
      <c r="DW6" s="15" t="s">
        <v>898</v>
      </c>
      <c r="DX6" s="15" t="s">
        <v>897</v>
      </c>
      <c r="DY6" s="15" t="s">
        <v>891</v>
      </c>
      <c r="DZ6" s="15" t="s">
        <v>895</v>
      </c>
      <c r="EA6" s="15" t="s">
        <v>2537</v>
      </c>
      <c r="EB6" s="15" t="s">
        <v>872</v>
      </c>
    </row>
    <row r="7" spans="3:132" ht="24" customHeight="1">
      <c r="C7" s="164">
        <f>Input!G10</f>
        <v>0</v>
      </c>
      <c r="D7" s="165" t="e">
        <f>Input!#REF!</f>
        <v>#REF!</v>
      </c>
      <c r="E7" s="165">
        <f>Input!H10</f>
        <v>0</v>
      </c>
      <c r="F7" s="165">
        <f>Input!I10</f>
        <v>0</v>
      </c>
      <c r="G7" s="165">
        <f>Input!J10</f>
        <v>0</v>
      </c>
      <c r="H7" s="165">
        <f>IF(AA7=0,0,AA7)</f>
        <v>0</v>
      </c>
      <c r="I7" s="165">
        <f>IF(AB7=0,0,AB7)</f>
        <v>0</v>
      </c>
      <c r="J7" s="165">
        <f>IF(AC7=0,0,AC7)</f>
        <v>0</v>
      </c>
      <c r="K7" s="165">
        <f aca="true" t="shared" si="0" ref="K7:K46">IF(AD7=0,0,AD7)</f>
        <v>0</v>
      </c>
      <c r="L7" s="165">
        <f>IF(AE7=0,0,AE7)</f>
        <v>0</v>
      </c>
      <c r="M7" s="165">
        <f aca="true" t="shared" si="1" ref="M7:R7">IF(AG7=0,0,AG7)</f>
        <v>0</v>
      </c>
      <c r="N7" s="165">
        <f t="shared" si="1"/>
        <v>0</v>
      </c>
      <c r="O7" s="165">
        <f t="shared" si="1"/>
        <v>0</v>
      </c>
      <c r="P7" s="165">
        <f t="shared" si="1"/>
        <v>0</v>
      </c>
      <c r="Q7" s="165">
        <f t="shared" si="1"/>
        <v>0</v>
      </c>
      <c r="R7" s="165">
        <f t="shared" si="1"/>
        <v>0</v>
      </c>
      <c r="S7" s="165">
        <f>IF(AN7=0,0,AN7)</f>
        <v>0</v>
      </c>
      <c r="T7" s="165" t="str">
        <f>IF(AP7=0," ",AP7)</f>
        <v> </v>
      </c>
      <c r="U7" s="165" t="str">
        <f>IF(AQ7=0," ",AQ7)</f>
        <v> </v>
      </c>
      <c r="V7" s="41" t="str">
        <f>IF(AS7=0," ",AS7)</f>
        <v> </v>
      </c>
      <c r="W7" s="41" t="str">
        <f>IF(AT7=0," ",AT7)</f>
        <v> </v>
      </c>
      <c r="X7" s="42">
        <f>SUM(H7:S7)</f>
        <v>0</v>
      </c>
      <c r="Y7" s="5" t="str">
        <f aca="true" t="shared" si="2" ref="Y7:Y46">CONCATENATE(T7,"-",G7,"-",E7)</f>
        <v> -0-0</v>
      </c>
      <c r="Z7" s="5">
        <f>Input!G10</f>
        <v>0</v>
      </c>
      <c r="AA7" s="23">
        <f>IF(Input!H10=" "," ",IF(ISNA(VLOOKUP((CONCATENATE("Balance Test-",Input!K10)),points1,2,)),0,(VLOOKUP((CONCATENATE("Balance Test-",Input!K10)),points1,2,))))</f>
        <v>0</v>
      </c>
      <c r="AB7" s="23">
        <f>IF(Input!H10=" "," ",IF(ISNA(VLOOKUP((CONCATENATE("Standing Long Jump-",Input!L10)),points1,2,)),0,(VLOOKUP((CONCATENATE("Standing Long Jump-",Input!L10)),points1,2,))))</f>
        <v>0</v>
      </c>
      <c r="AC7" s="23">
        <f>IF(Input!H10=" "," ",IF(ISNA(VLOOKUP((CONCATENATE("Speed Bounce-",Input!M10)),points1,2,)),0,(VLOOKUP((CONCATENATE("Speed Bounce-",Input!M10)),points1,2,))))</f>
        <v>0</v>
      </c>
      <c r="AD7" s="23">
        <f>IF(Input!H10=" "," ",IF(ISNA(VLOOKUP((CONCATENATE("Target Throw-",Input!N10)),points1,2,)),0,(VLOOKUP((CONCATENATE("Target Throw-",Input!N10)),points1,2,))))</f>
        <v>0</v>
      </c>
      <c r="AE7" s="23">
        <f>IF(Input!H10=0,0,IF(Input!$F10&gt;6,IF(ISNA(VLOOKUP((CONCATENATE("Overhead Heave-",Input!O10)),points1,2,)),0,(VLOOKUP((CONCATENATE("Overhead Heave-",Input!O10)),points1,2,))),0))</f>
        <v>0</v>
      </c>
      <c r="AF7" s="23">
        <f>LARGE(AD7:AE7,1)</f>
        <v>0</v>
      </c>
      <c r="AG7" s="23">
        <f>IF(Input!H10=" "," ",IF(ISNA(VLOOKUP((CONCATENATE("Hi-Stepper-",Input!P10)),points1,2,)),0,(VLOOKUP((CONCATENATE("Hi-Stepper-",Input!P10)),points1,2,))))</f>
        <v>0</v>
      </c>
      <c r="AH7" s="23">
        <f>IF(Input!H10=" "," ",IF(ISNA(VLOOKUP((CONCATENATE("Chest Push-",Input!Q10)),points1,2,)),0,(VLOOKUP((CONCATENATE("Chest Push-",Input!Q10)),points1,2,))))</f>
        <v>0</v>
      </c>
      <c r="AI7" s="23">
        <f>IF(Input!H10=0,0,IF(ISNA(VLOOKUP((CONCATENATE("Vertical Jump-",Input!R10)),points1,2,)),0,(VLOOKUP((CONCATENATE("Vertical Jump-",Input!R10)),points1,2,))))</f>
        <v>0</v>
      </c>
      <c r="AJ7" s="23">
        <f>IF(Input!H10=0,0,IF(ISNA(VLOOKUP((CONCATENATE("Shuttle Run-",Input!S10)),points1,2,)),0,(VLOOKUP((CONCATENATE("Shuttle Run-",Input!S10)),points1,2,))))</f>
        <v>0</v>
      </c>
      <c r="AK7" s="23">
        <f>IF(Input!H10=0,0,IF(ISNA(VLOOKUP((CONCATENATE("Javelin Throw-",Input!T10)),points1,2,)),0,(VLOOKUP((CONCATENATE("Javelin Throw-",Input!T10)),points1,2,))))</f>
        <v>0</v>
      </c>
      <c r="AL7" s="23">
        <f>IF(Input!H10=0,0,IF(Input!$F10&gt;6,IF(ISNA(VLOOKUP((CONCATENATE("Shot-",Input!U10)),points1,2,)),0,(VLOOKUP((CONCATENATE("Shot-",Input!U10)),points1,2,))),0))</f>
        <v>0</v>
      </c>
      <c r="AM7" s="23">
        <f>LARGE(AK7:AL7,1)</f>
        <v>0</v>
      </c>
      <c r="AN7" s="23">
        <f>IF(Input!H10=0,0,IF(ISNA(VLOOKUP((CONCATENATE("Standing Triple Jump-",Input!V10)),points1,2,)),0,(VLOOKUP((CONCATENATE("Standing Triple Jump-",Input!V10)),points1,2,))))</f>
        <v>0</v>
      </c>
      <c r="AO7" s="13">
        <f>IF(Input!$F10&gt;6,COUNT(Input!K10:M10,Input!P10:S10,Input!V10,Input!AA10:AB10),IF(Input!$F10&lt;=6,COUNT(Input!K10:N10,Input!P10:T10,Input!V10)))</f>
        <v>0</v>
      </c>
      <c r="AP7">
        <f>IF(AO7&gt;=5,(LARGE((AA7:AC7,AF7:AJ7,AM7:AN7),1))+LARGE((AA7:AC7,AF7:AJ7,AM7:AN7),2)+LARGE((AA7:AC7,AF7:AJ7,AM7:AN7),3)+LARGE((AA7:AC7,AF7:AJ7,AM7:AN7),4)+LARGE((AA7:AC7,AF7:AJ7,AM7:AN7),5),0)</f>
        <v>0</v>
      </c>
      <c r="AQ7">
        <f>IF(AP7=0,0,IF((Input!J10="Boy")*AND(Input!F10&gt;6),VLOOKUP(AP7,award2,3),IF((Input!J10="Girl")*AND(Input!F10&gt;6),VLOOKUP(AP7,award2,2),IF((Input!J10="Boy")*AND(Input!F10&lt;=6),VLOOKUP(AP7,award12,3),IF((Input!J10="Girl")*AND(Input!F10&lt;=6),VLOOKUP(AP7,award12,2),0)))))</f>
        <v>0</v>
      </c>
      <c r="AR7">
        <f>IF(Input!$F10&gt;6,COUNT(Input!K10:M10,Input!P10:S10,Input!V10,Input!AA10:AB10),IF(Input!$F10&lt;=6,COUNT(Input!K10:N10,Input!P10:T10,Input!V10)))</f>
        <v>0</v>
      </c>
      <c r="AS7">
        <f>IF(AR7=10,(IF(ISNA(SUM(AA7:AC7,AF7:AJ7,AM7:AN7)),0,(SUM(AA7:AC7,AF7:AJ7,AM7:AN7)))),0)</f>
        <v>0</v>
      </c>
      <c r="AT7">
        <f>IF(AS7=0,0,IF((Input!J10="Boy")*AND(Input!F10&gt;6),VLOOKUP(AS7,award2,5),IF((Input!J10="Girl")*AND(Input!F10&gt;6),VLOOKUP(AS7,award2,4),IF((Input!J10="Boy")*AND(Input!F10&lt;=6),VLOOKUP(AS7,award12,5),IF((Input!J10="Girl")*AND(Input!F10&lt;=6),VLOOKUP(AS7,award12,4),0)))))</f>
        <v>0</v>
      </c>
      <c r="AV7" t="str">
        <f>IF(OR(AA7=0,AA7=" ")," ",AA7+CX7)</f>
        <v> </v>
      </c>
      <c r="AW7" t="str">
        <f>IF(OR(AB7=0,AB7=" ")," ",AB7+CY7)</f>
        <v> </v>
      </c>
      <c r="AX7" t="str">
        <f>IF(OR(AC7=0,AC7=" ")," ",AC7+CZ7)</f>
        <v> </v>
      </c>
      <c r="AY7" t="str">
        <f>IF(OR(AF7=0,AF7=" ")," ",AF7+DA7)</f>
        <v> </v>
      </c>
      <c r="AZ7" t="str">
        <f>IF(OR(AG7=0,AG7=" ")," ",AG7+DB7)</f>
        <v> </v>
      </c>
      <c r="BA7" t="str">
        <f>IF(OR(AH7=0,AH7=" ")," ",AH7+DC7)</f>
        <v> </v>
      </c>
      <c r="BB7" t="str">
        <f>IF(OR(AI7=0,AI7=" ")," ",AI7+DD7)</f>
        <v> </v>
      </c>
      <c r="BC7" t="str">
        <f>IF(OR(AJ7=0,AJ7=" ")," ",AJ7+DE7)</f>
        <v> </v>
      </c>
      <c r="BD7" t="str">
        <f>IF(OR(AM7=0,AM7=" ")," ",AM7+DF7)</f>
        <v> </v>
      </c>
      <c r="BE7" t="str">
        <f>IF(OR(AN7=0,AN7=" ")," ",AN7+DG7)</f>
        <v> </v>
      </c>
      <c r="BG7" s="23" t="str">
        <f>IF(AV7=" "," ",IF(Input!$J10="Boy",IF(RANK(AV7,($AV7:$BE7),0)&lt;=5,AV7," ")," "))</f>
        <v> </v>
      </c>
      <c r="BH7" s="23" t="str">
        <f>IF(AW7=" "," ",IF(Input!$J10="Boy",IF(RANK(AW7,($AV7:$BE7),0)&lt;=5,AW7," ")," "))</f>
        <v> </v>
      </c>
      <c r="BI7" s="23" t="str">
        <f>IF(AX7=" "," ",IF(Input!$J10="Boy",IF(RANK(AX7,($AV7:$BE7),0)&lt;=5,AX7," ")," "))</f>
        <v> </v>
      </c>
      <c r="BJ7" s="23" t="str">
        <f>IF(AY7=" "," ",IF(Input!$J10="Boy",IF(RANK(AY7,($AV7:$BE7),0)&lt;=5,AY7," ")," "))</f>
        <v> </v>
      </c>
      <c r="BK7" s="23" t="str">
        <f>IF(AZ7=" "," ",IF(Input!$J10="Boy",IF(RANK(AZ7,($AV7:$BE7),0)&lt;=5,AZ7," ")," "))</f>
        <v> </v>
      </c>
      <c r="BL7" s="23" t="str">
        <f>IF(BA7=" "," ",IF(Input!$J10="Boy",IF(RANK(BA7,($AV7:$BE7),0)&lt;=5,BA7," ")," "))</f>
        <v> </v>
      </c>
      <c r="BM7" s="23" t="str">
        <f>IF(BB7=" "," ",IF(Input!$J10="Boy",IF(RANK(BB7,($AV7:$BE7),0)&lt;=5,BB7," ")," "))</f>
        <v> </v>
      </c>
      <c r="BN7" s="23" t="str">
        <f>IF(BC7=" "," ",IF(Input!$J10="Boy",IF(RANK(BC7,($AV7:$BE7),0)&lt;=5,BC7," ")," "))</f>
        <v> </v>
      </c>
      <c r="BO7" s="23" t="str">
        <f>IF(BD7=" "," ",IF(Input!$J10="Boy",IF(RANK(BD7,($AV7:$BE7),0)&lt;=5,BD7," ")," "))</f>
        <v> </v>
      </c>
      <c r="BP7" s="23" t="str">
        <f>IF(BE7=" "," ",IF(Input!$J10="Boy",IF(RANK(BE7,($AV7:$BE7),0)&lt;=5,BE7," ")," "))</f>
        <v> </v>
      </c>
      <c r="BR7" s="23" t="str">
        <f>IF(AV7=" "," ",IF(Input!$J10="Girl",IF(RANK(AV7,($AV7:$BE7),0)&lt;=5,AV7," ")," "))</f>
        <v> </v>
      </c>
      <c r="BS7" s="23" t="str">
        <f>IF(AW7=" "," ",IF(Input!$J10="Girl",IF(RANK(AW7,($AV7:$BE7),0)&lt;=5,AW7," ")," "))</f>
        <v> </v>
      </c>
      <c r="BT7" s="23" t="str">
        <f>IF(AX7=" "," ",IF(Input!$J10="Girl",IF(RANK(AX7,($AV7:$BE7),0)&lt;=5,AX7," ")," "))</f>
        <v> </v>
      </c>
      <c r="BU7" s="23" t="str">
        <f>IF(AY7=" "," ",IF(Input!$J10="Girl",IF(RANK(AY7,($AV7:$BE7),0)&lt;=5,AY7," ")," "))</f>
        <v> </v>
      </c>
      <c r="BV7" s="23" t="str">
        <f>IF(AZ7=" "," ",IF(Input!$J10="Girl",IF(RANK(AZ7,($AV7:$BE7),0)&lt;=5,AZ7," ")," "))</f>
        <v> </v>
      </c>
      <c r="BW7" s="23" t="str">
        <f>IF(BA7=" "," ",IF(Input!$J10="Girl",IF(RANK(BA7,($AV7:$BE7),0)&lt;=5,BA7," ")," "))</f>
        <v> </v>
      </c>
      <c r="BX7" s="23" t="str">
        <f>IF(BB7=" "," ",IF(Input!$J10="Girl",IF(RANK(BB7,($AV7:$BE7),0)&lt;=5,BB7," ")," "))</f>
        <v> </v>
      </c>
      <c r="BY7" s="23" t="str">
        <f>IF(BC7=" "," ",IF(Input!$J10="Girl",IF(RANK(BC7,($AV7:$BE7),0)&lt;=5,BC7," ")," "))</f>
        <v> </v>
      </c>
      <c r="BZ7" s="23" t="str">
        <f>IF(BD7=" "," ",IF(Input!$J10="Girl",IF(RANK(BD7,($AV7:$BE7),0)&lt;=5,BD7," ")," "))</f>
        <v> </v>
      </c>
      <c r="CA7" s="23" t="str">
        <f>IF(BE7=" "," ",IF(Input!$J10="Girl",IF(RANK(BE7,($AV7:$BE7),0)&lt;=5,BE7," ")," "))</f>
        <v> </v>
      </c>
      <c r="CC7" s="37" t="str">
        <f>IF(DH7=" "," ",IF(RANK(DH7,$DH$48:$DQ$52,0)&lt;=25,"RED"," "))</f>
        <v> </v>
      </c>
      <c r="CD7" s="37" t="str">
        <f aca="true" t="shared" si="3" ref="CD7:CL7">IF(DI7=" "," ",IF(RANK(DI7,$DH$48:$DQ$52,0)&lt;=25,"RED"," "))</f>
        <v> </v>
      </c>
      <c r="CE7" s="37" t="str">
        <f t="shared" si="3"/>
        <v> </v>
      </c>
      <c r="CF7" s="37" t="str">
        <f t="shared" si="3"/>
        <v> </v>
      </c>
      <c r="CG7" s="37" t="str">
        <f t="shared" si="3"/>
        <v> </v>
      </c>
      <c r="CH7" s="37" t="str">
        <f t="shared" si="3"/>
        <v> </v>
      </c>
      <c r="CI7" s="37" t="str">
        <f t="shared" si="3"/>
        <v> </v>
      </c>
      <c r="CJ7" s="37" t="str">
        <f t="shared" si="3"/>
        <v> </v>
      </c>
      <c r="CK7" s="37" t="str">
        <f t="shared" si="3"/>
        <v> </v>
      </c>
      <c r="CL7" s="37" t="str">
        <f t="shared" si="3"/>
        <v> </v>
      </c>
      <c r="CM7" s="37">
        <f>IF(DR7=" ",0,IF(RANK(DR7,DR$48:EA$52,0)&lt;=25,"RED",0))</f>
        <v>0</v>
      </c>
      <c r="CN7" s="37" t="str">
        <f>IF(DS7=" "," ",IF(RANK(DS7,$DS$48:$EB$52,0)&lt;=25,"RED"," "))</f>
        <v> </v>
      </c>
      <c r="CO7" s="37" t="str">
        <f aca="true" t="shared" si="4" ref="CO7:CW7">IF(DT7=" "," ",IF(RANK(DT7,$DS$48:$EB$52,0)&lt;=25,"RED"," "))</f>
        <v> </v>
      </c>
      <c r="CP7" s="37" t="str">
        <f t="shared" si="4"/>
        <v> </v>
      </c>
      <c r="CQ7" s="37" t="str">
        <f t="shared" si="4"/>
        <v> </v>
      </c>
      <c r="CR7" s="37" t="str">
        <f t="shared" si="4"/>
        <v> </v>
      </c>
      <c r="CS7" s="37" t="str">
        <f t="shared" si="4"/>
        <v> </v>
      </c>
      <c r="CT7" s="37" t="str">
        <f t="shared" si="4"/>
        <v> </v>
      </c>
      <c r="CU7" s="37" t="str">
        <f t="shared" si="4"/>
        <v> </v>
      </c>
      <c r="CV7" s="37" t="str">
        <f t="shared" si="4"/>
        <v> </v>
      </c>
      <c r="CW7" s="37" t="str">
        <f t="shared" si="4"/>
        <v> </v>
      </c>
      <c r="CX7">
        <v>1E-06</v>
      </c>
      <c r="CY7">
        <v>4.1E-05</v>
      </c>
      <c r="CZ7">
        <v>8.1E-05</v>
      </c>
      <c r="DA7">
        <v>0.000121</v>
      </c>
      <c r="DB7">
        <v>0.000161</v>
      </c>
      <c r="DC7">
        <v>0.000201</v>
      </c>
      <c r="DD7">
        <v>0.000241</v>
      </c>
      <c r="DE7">
        <v>0.000281</v>
      </c>
      <c r="DF7">
        <v>0.000321</v>
      </c>
      <c r="DG7">
        <v>0.000361</v>
      </c>
      <c r="DH7" t="str">
        <f>IF(OR(BG7=0,BG7=" ")," ",BG7)</f>
        <v> </v>
      </c>
      <c r="DI7" t="str">
        <f aca="true" t="shared" si="5" ref="DI7:EB7">IF(OR(BH7=0,BH7=" ")," ",BH7)</f>
        <v> </v>
      </c>
      <c r="DJ7" t="str">
        <f t="shared" si="5"/>
        <v> </v>
      </c>
      <c r="DK7" t="str">
        <f t="shared" si="5"/>
        <v> </v>
      </c>
      <c r="DL7" t="str">
        <f t="shared" si="5"/>
        <v> </v>
      </c>
      <c r="DM7" t="str">
        <f t="shared" si="5"/>
        <v> </v>
      </c>
      <c r="DN7" t="str">
        <f t="shared" si="5"/>
        <v> </v>
      </c>
      <c r="DO7" t="str">
        <f t="shared" si="5"/>
        <v> </v>
      </c>
      <c r="DP7" t="str">
        <f t="shared" si="5"/>
        <v> </v>
      </c>
      <c r="DQ7" t="str">
        <f t="shared" si="5"/>
        <v> </v>
      </c>
      <c r="DR7" t="str">
        <f t="shared" si="5"/>
        <v> </v>
      </c>
      <c r="DS7" t="str">
        <f t="shared" si="5"/>
        <v> </v>
      </c>
      <c r="DT7" t="str">
        <f t="shared" si="5"/>
        <v> </v>
      </c>
      <c r="DU7" t="str">
        <f t="shared" si="5"/>
        <v> </v>
      </c>
      <c r="DV7" t="str">
        <f t="shared" si="5"/>
        <v> </v>
      </c>
      <c r="DW7" t="str">
        <f t="shared" si="5"/>
        <v> </v>
      </c>
      <c r="DX7" t="str">
        <f t="shared" si="5"/>
        <v> </v>
      </c>
      <c r="DY7" t="str">
        <f t="shared" si="5"/>
        <v> </v>
      </c>
      <c r="DZ7" t="str">
        <f t="shared" si="5"/>
        <v> </v>
      </c>
      <c r="EA7" t="str">
        <f t="shared" si="5"/>
        <v> </v>
      </c>
      <c r="EB7" t="str">
        <f t="shared" si="5"/>
        <v> </v>
      </c>
    </row>
    <row r="8" spans="3:132" ht="24" customHeight="1">
      <c r="C8" s="166">
        <f>Input!G11</f>
        <v>0</v>
      </c>
      <c r="D8" s="127" t="e">
        <f>Input!#REF!</f>
        <v>#REF!</v>
      </c>
      <c r="E8" s="127">
        <f>Input!H11</f>
        <v>0</v>
      </c>
      <c r="F8" s="127">
        <f>Input!I11</f>
        <v>0</v>
      </c>
      <c r="G8" s="127">
        <f>Input!J11</f>
        <v>0</v>
      </c>
      <c r="H8" s="127">
        <f aca="true" t="shared" si="6" ref="H8:H46">IF(AA8=0,0,AA8)</f>
        <v>0</v>
      </c>
      <c r="I8" s="127">
        <f aca="true" t="shared" si="7" ref="I8:I46">IF(AB8=0,0,AB8)</f>
        <v>0</v>
      </c>
      <c r="J8" s="127">
        <f aca="true" t="shared" si="8" ref="J8:J46">IF(AC8=0,0,AC8)</f>
        <v>0</v>
      </c>
      <c r="K8" s="127">
        <f t="shared" si="0"/>
        <v>0</v>
      </c>
      <c r="L8" s="127">
        <f aca="true" t="shared" si="9" ref="L8:L45">IF(AE8=0,0,AE8)</f>
        <v>0</v>
      </c>
      <c r="M8" s="127">
        <f aca="true" t="shared" si="10" ref="M8:M46">IF(AG8=0,0,AG8)</f>
        <v>0</v>
      </c>
      <c r="N8" s="127">
        <f aca="true" t="shared" si="11" ref="N8:N46">IF(AH8=0,0,AH8)</f>
        <v>0</v>
      </c>
      <c r="O8" s="127">
        <f aca="true" t="shared" si="12" ref="O8:O46">IF(AI8=0,0,AI8)</f>
        <v>0</v>
      </c>
      <c r="P8" s="127">
        <f aca="true" t="shared" si="13" ref="P8:P46">IF(AJ8=0,0,AJ8)</f>
        <v>0</v>
      </c>
      <c r="Q8" s="127">
        <f aca="true" t="shared" si="14" ref="Q8:Q46">IF(AK8=0,0,AK8)</f>
        <v>0</v>
      </c>
      <c r="R8" s="127">
        <f aca="true" t="shared" si="15" ref="R8:R45">IF(AL8=0,0,AL8)</f>
        <v>0</v>
      </c>
      <c r="S8" s="127">
        <f aca="true" t="shared" si="16" ref="S8:S46">IF(AN8=0,0,AN8)</f>
        <v>0</v>
      </c>
      <c r="T8" s="127" t="str">
        <f aca="true" t="shared" si="17" ref="T8:T46">IF(AP8=0," ",AP8)</f>
        <v> </v>
      </c>
      <c r="U8" s="127" t="str">
        <f aca="true" t="shared" si="18" ref="U8:U46">IF(AQ8=0," ",AQ8)</f>
        <v> </v>
      </c>
      <c r="V8" s="43" t="str">
        <f aca="true" t="shared" si="19" ref="V8:V35">IF(AS8=0," ",AS8)</f>
        <v> </v>
      </c>
      <c r="W8" s="43" t="str">
        <f aca="true" t="shared" si="20" ref="W8:W35">IF(AT8=0," ",AT8)</f>
        <v> </v>
      </c>
      <c r="X8" s="44">
        <f aca="true" t="shared" si="21" ref="X8:X35">SUM(H8:S8)</f>
        <v>0</v>
      </c>
      <c r="Y8" s="5" t="str">
        <f t="shared" si="2"/>
        <v> -0-0</v>
      </c>
      <c r="Z8" s="5">
        <f>Input!G11</f>
        <v>0</v>
      </c>
      <c r="AA8" s="23">
        <f>IF(Input!H11=0,0,IF(ISNA(VLOOKUP((CONCATENATE("Balance Test-",Input!K11)),points1,2,)),0,(VLOOKUP((CONCATENATE("Balance Test-",Input!K11)),points1,2,))))</f>
        <v>0</v>
      </c>
      <c r="AB8" s="23">
        <f>IF(Input!H11=" "," ",IF(ISNA(VLOOKUP((CONCATENATE("Standing Long Jump-",Input!L11)),points1,2,)),0,(VLOOKUP((CONCATENATE("Standing Long Jump-",Input!L11)),points1,2,))))</f>
        <v>0</v>
      </c>
      <c r="AC8" s="23">
        <f>IF(Input!H11=" "," ",IF(ISNA(VLOOKUP((CONCATENATE("Speed Bounce-",Input!M11)),points1,2,)),0,(VLOOKUP((CONCATENATE("Speed Bounce-",Input!M11)),points1,2,))))</f>
        <v>0</v>
      </c>
      <c r="AD8" s="23">
        <f>IF(Input!H11=" "," ",IF(ISNA(VLOOKUP((CONCATENATE("Target Throw-",Input!N11)),points1,2,)),0,(VLOOKUP((CONCATENATE("Target Throw-",Input!N11)),points1,2,))))</f>
        <v>0</v>
      </c>
      <c r="AE8" s="23">
        <f>IF(Input!H11=0,0,IF(Input!$F11&gt;6,IF(ISNA(VLOOKUP((CONCATENATE("Overhead Heave-",Input!O11)),points1,2,)),0,(VLOOKUP((CONCATENATE("Overhead Heave-",Input!O11)),points1,2,))),0))</f>
        <v>0</v>
      </c>
      <c r="AF8" s="23">
        <f aca="true" t="shared" si="22" ref="AF8:AF46">LARGE(AD8:AE8,1)</f>
        <v>0</v>
      </c>
      <c r="AG8" s="23">
        <f>IF(Input!H11=" "," ",IF(ISNA(VLOOKUP((CONCATENATE("Hi-Stepper-",Input!P11)),points1,2,)),0,(VLOOKUP((CONCATENATE("Hi-Stepper-",Input!P11)),points1,2,))))</f>
        <v>0</v>
      </c>
      <c r="AH8" s="23">
        <f>IF(Input!H11=" "," ",IF(ISNA(VLOOKUP((CONCATENATE("Chest Push-",Input!Q11)),points1,2,)),0,(VLOOKUP((CONCATENATE("Chest Push-",Input!Q11)),points1,2,))))</f>
        <v>0</v>
      </c>
      <c r="AI8" s="23">
        <f>IF(Input!H11=0,0,IF(ISNA(VLOOKUP((CONCATENATE("Vertical Jump-",Input!R11)),points1,2,)),0,(VLOOKUP((CONCATENATE("Vertical Jump-",Input!R11)),points1,2,))))</f>
        <v>0</v>
      </c>
      <c r="AJ8" s="23">
        <f>IF(Input!H11=0,0,IF(ISNA(VLOOKUP((CONCATENATE("Shuttle Run-",Input!S11)),points1,2,)),0,(VLOOKUP((CONCATENATE("Shuttle Run-",Input!S11)),points1,2,))))</f>
        <v>0</v>
      </c>
      <c r="AK8" s="23">
        <f>IF(Input!H11=0,0,IF(ISNA(VLOOKUP((CONCATENATE("Javelin Throw-",Input!T11)),points1,2,)),0,(VLOOKUP((CONCATENATE("Javelin Throw-",Input!T11)),points1,2,))))</f>
        <v>0</v>
      </c>
      <c r="AL8" s="23">
        <f>IF(Input!H11=0,0,IF(Input!$F11&gt;6,IF(ISNA(VLOOKUP((CONCATENATE("Shot-",Input!U11)),points1,2,)),0,(VLOOKUP((CONCATENATE("Shot-",Input!U11)),points1,2,))),0))</f>
        <v>0</v>
      </c>
      <c r="AM8" s="23">
        <f aca="true" t="shared" si="23" ref="AM8:AM46">LARGE(AK8:AL8,1)</f>
        <v>0</v>
      </c>
      <c r="AN8" s="23">
        <f>IF(Input!H11=0,0,IF(ISNA(VLOOKUP((CONCATENATE("Standing Triple Jump-",Input!V11)),points1,2,)),0,(VLOOKUP((CONCATENATE("Standing Triple Jump-",Input!V11)),points1,2,))))</f>
        <v>0</v>
      </c>
      <c r="AO8" s="13">
        <f>IF(Input!$F11&gt;6,COUNT(Input!K11:M11,Input!P11:S11,Input!V11,Input!AA11:AB11),IF(Input!$F11&lt;=6,COUNT(Input!K11:N11,Input!P11:T11,Input!V11)))</f>
        <v>0</v>
      </c>
      <c r="AP8">
        <f>IF(AO8&gt;=5,(LARGE((AA8:AC8,AF8:AJ8,AM8:AN8),1))+LARGE((AA8:AC8,AF8:AJ8,AM8:AN8),2)+LARGE((AA8:AC8,AF8:AJ8,AM8:AN8),3)+LARGE((AA8:AC8,AF8:AJ8,AM8:AN8),4)+LARGE((AA8:AC8,AF8:AJ8,AM8:AN8),5),0)</f>
        <v>0</v>
      </c>
      <c r="AQ8">
        <f>IF(AP8=0,0,IF((Input!J11="Boy")*AND(Input!F11&gt;6),VLOOKUP(AP8,award2,3),IF((Input!J11="Girl")*AND(Input!F11&gt;6),VLOOKUP(AP8,award2,2),IF((Input!J11="Boy")*AND(Input!F11&lt;=6),VLOOKUP(AP8,award12,3),IF((Input!J11="Girl")*AND(Input!F11&lt;=6),VLOOKUP(AP8,award12,2),0)))))</f>
        <v>0</v>
      </c>
      <c r="AR8">
        <f>IF(Input!$F11&gt;6,COUNT(Input!K11:M11,Input!P11:S11,Input!V11,Input!AA11:AB11),IF(Input!$F11&lt;=6,COUNT(Input!K11:N11,Input!P11:T11,Input!V11)))</f>
        <v>0</v>
      </c>
      <c r="AS8">
        <f aca="true" t="shared" si="24" ref="AS8:AS46">IF(AR8=10,(IF(ISNA(SUM(AA8:AC8,AF8:AJ8,AM8:AN8)),0,(SUM(AA8:AC8,AF8:AJ8,AM8:AN8)))),0)</f>
        <v>0</v>
      </c>
      <c r="AT8">
        <f>IF(AS8=0,0,IF((Input!J11="Boy")*AND(Input!F11&gt;6),VLOOKUP(AS8,award2,5),IF((Input!J11="Girl")*AND(Input!F11&gt;6),VLOOKUP(AS8,award2,4),IF((Input!J11="Boy")*AND(Input!F11&lt;=6),VLOOKUP(AS8,award12,5),IF((Input!J11="Girl")*AND(Input!F11&lt;=6),VLOOKUP(AS8,award12,4),0)))))</f>
        <v>0</v>
      </c>
      <c r="AV8" t="str">
        <f aca="true" t="shared" si="25" ref="AV8:AV46">IF(OR(AA8=0,AA8=" ")," ",AA8+CX8)</f>
        <v> </v>
      </c>
      <c r="AW8" t="str">
        <f aca="true" t="shared" si="26" ref="AW8:AW46">IF(OR(AB8=0,AB8=" ")," ",AB8+CY8)</f>
        <v> </v>
      </c>
      <c r="AX8" t="str">
        <f aca="true" t="shared" si="27" ref="AX8:AX46">IF(OR(AC8=0,AC8=" ")," ",AC8+CZ8)</f>
        <v> </v>
      </c>
      <c r="AY8" t="str">
        <f aca="true" t="shared" si="28" ref="AY8:AY46">IF(OR(AF8=0,AF8=" ")," ",AF8+DA8)</f>
        <v> </v>
      </c>
      <c r="AZ8" t="str">
        <f aca="true" t="shared" si="29" ref="AZ8:AZ46">IF(OR(AG8=0,AG8=" ")," ",AG8+DB8)</f>
        <v> </v>
      </c>
      <c r="BA8" t="str">
        <f aca="true" t="shared" si="30" ref="BA8:BA46">IF(OR(AH8=0,AH8=" ")," ",AH8+DC8)</f>
        <v> </v>
      </c>
      <c r="BB8" t="str">
        <f aca="true" t="shared" si="31" ref="BB8:BB46">IF(OR(AI8=0,AI8=" ")," ",AI8+DD8)</f>
        <v> </v>
      </c>
      <c r="BC8" t="str">
        <f aca="true" t="shared" si="32" ref="BC8:BC46">IF(OR(AJ8=0,AJ8=" ")," ",AJ8+DE8)</f>
        <v> </v>
      </c>
      <c r="BD8" t="str">
        <f aca="true" t="shared" si="33" ref="BD8:BD46">IF(OR(AM8=0,AM8=" ")," ",AM8+DF8)</f>
        <v> </v>
      </c>
      <c r="BE8" t="str">
        <f aca="true" t="shared" si="34" ref="BE8:BE46">IF(OR(AN8=0,AN8=" ")," ",AN8+DG8)</f>
        <v> </v>
      </c>
      <c r="BG8" s="23" t="str">
        <f>IF(AV8=" "," ",IF(Input!$J11="Boy",IF(RANK(AV8,($AV8:$BE8),0)&lt;=5,AV8," ")," "))</f>
        <v> </v>
      </c>
      <c r="BH8" s="23" t="str">
        <f>IF(AW8=" "," ",IF(Input!$J11="Boy",IF(RANK(AW8,($AV8:$BE8),0)&lt;=5,AW8," ")," "))</f>
        <v> </v>
      </c>
      <c r="BI8" s="23" t="str">
        <f>IF(AX8=" "," ",IF(Input!$J11="Boy",IF(RANK(AX8,($AV8:$BE8),0)&lt;=5,AX8," ")," "))</f>
        <v> </v>
      </c>
      <c r="BJ8" s="23" t="str">
        <f>IF(AY8=" "," ",IF(Input!$J11="Boy",IF(RANK(AY8,($AV8:$BE8),0)&lt;=5,AY8," ")," "))</f>
        <v> </v>
      </c>
      <c r="BK8" s="23" t="str">
        <f>IF(AZ8=" "," ",IF(Input!$J11="Boy",IF(RANK(AZ8,($AV8:$BE8),0)&lt;=5,AZ8," ")," "))</f>
        <v> </v>
      </c>
      <c r="BL8" s="23" t="str">
        <f>IF(BA8=" "," ",IF(Input!$J11="Boy",IF(RANK(BA8,($AV8:$BE8),0)&lt;=5,BA8," ")," "))</f>
        <v> </v>
      </c>
      <c r="BM8" s="23" t="str">
        <f>IF(BB8=" "," ",IF(Input!$J11="Boy",IF(RANK(BB8,($AV8:$BE8),0)&lt;=5,BB8," ")," "))</f>
        <v> </v>
      </c>
      <c r="BN8" s="23" t="str">
        <f>IF(BC8=" "," ",IF(Input!$J11="Boy",IF(RANK(BC8,($AV8:$BE8),0)&lt;=5,BC8," ")," "))</f>
        <v> </v>
      </c>
      <c r="BO8" s="23" t="str">
        <f>IF(BD8=" "," ",IF(Input!$J11="Boy",IF(RANK(BD8,($AV8:$BE8),0)&lt;=5,BD8," ")," "))</f>
        <v> </v>
      </c>
      <c r="BP8" s="23" t="str">
        <f>IF(BE8=" "," ",IF(Input!$J11="Boy",IF(RANK(BE8,($AV8:$BE8),0)&lt;=5,BE8," ")," "))</f>
        <v> </v>
      </c>
      <c r="BR8" s="23" t="str">
        <f>IF(AV8=" "," ",IF(Input!$J11="Girl",IF(RANK(AV8,($AV8:$BE8),0)&lt;=5,AV8," ")," "))</f>
        <v> </v>
      </c>
      <c r="BS8" s="23" t="str">
        <f>IF(AW8=" "," ",IF(Input!$J11="Girl",IF(RANK(AW8,($AV8:$BE8),0)&lt;=5,AW8," ")," "))</f>
        <v> </v>
      </c>
      <c r="BT8" s="23" t="str">
        <f>IF(AX8=" "," ",IF(Input!$J11="Girl",IF(RANK(AX8,($AV8:$BE8),0)&lt;=5,AX8," ")," "))</f>
        <v> </v>
      </c>
      <c r="BU8" s="23" t="str">
        <f>IF(AY8=" "," ",IF(Input!$J11="Girl",IF(RANK(AY8,($AV8:$BE8),0)&lt;=5,AY8," ")," "))</f>
        <v> </v>
      </c>
      <c r="BV8" s="23" t="str">
        <f>IF(AZ8=" "," ",IF(Input!$J11="Girl",IF(RANK(AZ8,($AV8:$BE8),0)&lt;=5,AZ8," ")," "))</f>
        <v> </v>
      </c>
      <c r="BW8" s="23" t="str">
        <f>IF(BA8=" "," ",IF(Input!$J11="Girl",IF(RANK(BA8,($AV8:$BE8),0)&lt;=5,BA8," ")," "))</f>
        <v> </v>
      </c>
      <c r="BX8" s="23" t="str">
        <f>IF(BB8=" "," ",IF(Input!$J11="Girl",IF(RANK(BB8,($AV8:$BE8),0)&lt;=5,BB8," ")," "))</f>
        <v> </v>
      </c>
      <c r="BY8" s="23" t="str">
        <f>IF(BC8=" "," ",IF(Input!$J11="Girl",IF(RANK(BC8,($AV8:$BE8),0)&lt;=5,BC8," ")," "))</f>
        <v> </v>
      </c>
      <c r="BZ8" s="23" t="str">
        <f>IF(BD8=" "," ",IF(Input!$J11="Girl",IF(RANK(BD8,($AV8:$BE8),0)&lt;=5,BD8," ")," "))</f>
        <v> </v>
      </c>
      <c r="CA8" s="23" t="str">
        <f>IF(BE8=" "," ",IF(Input!$J11="Girl",IF(RANK(BE8,($AV8:$BE8),0)&lt;=5,BE8," ")," "))</f>
        <v> </v>
      </c>
      <c r="CC8" s="37" t="str">
        <f aca="true" t="shared" si="35" ref="CC8:CC46">IF(DH8=" "," ",IF(RANK(DH8,$DH$48:$DQ$52,0)&lt;=25,"RED"," "))</f>
        <v> </v>
      </c>
      <c r="CD8" s="37" t="str">
        <f aca="true" t="shared" si="36" ref="CD8:CD46">IF(DI8=" "," ",IF(RANK(DI8,$DH$48:$DQ$52,0)&lt;=25,"RED"," "))</f>
        <v> </v>
      </c>
      <c r="CE8" s="37" t="str">
        <f aca="true" t="shared" si="37" ref="CE8:CE46">IF(DJ8=" "," ",IF(RANK(DJ8,$DH$48:$DQ$52,0)&lt;=25,"RED"," "))</f>
        <v> </v>
      </c>
      <c r="CF8" s="37" t="str">
        <f aca="true" t="shared" si="38" ref="CF8:CF46">IF(DK8=" "," ",IF(RANK(DK8,$DH$48:$DQ$52,0)&lt;=25,"RED"," "))</f>
        <v> </v>
      </c>
      <c r="CG8" s="37" t="str">
        <f aca="true" t="shared" si="39" ref="CG8:CG46">IF(DL8=" "," ",IF(RANK(DL8,$DH$48:$DQ$52,0)&lt;=25,"RED"," "))</f>
        <v> </v>
      </c>
      <c r="CH8" s="37" t="str">
        <f aca="true" t="shared" si="40" ref="CH8:CH46">IF(DM8=" "," ",IF(RANK(DM8,$DH$48:$DQ$52,0)&lt;=25,"RED"," "))</f>
        <v> </v>
      </c>
      <c r="CI8" s="37" t="str">
        <f aca="true" t="shared" si="41" ref="CI8:CI46">IF(DN8=" "," ",IF(RANK(DN8,$DH$48:$DQ$52,0)&lt;=25,"RED"," "))</f>
        <v> </v>
      </c>
      <c r="CJ8" s="37" t="str">
        <f aca="true" t="shared" si="42" ref="CJ8:CJ46">IF(DO8=" "," ",IF(RANK(DO8,$DH$48:$DQ$52,0)&lt;=25,"RED"," "))</f>
        <v> </v>
      </c>
      <c r="CK8" s="37" t="str">
        <f aca="true" t="shared" si="43" ref="CK8:CK46">IF(DP8=" "," ",IF(RANK(DP8,$DH$48:$DQ$52,0)&lt;=25,"RED"," "))</f>
        <v> </v>
      </c>
      <c r="CL8" s="37" t="str">
        <f aca="true" t="shared" si="44" ref="CL8:CL46">IF(DQ8=" "," ",IF(RANK(DQ8,$DH$48:$DQ$52,0)&lt;=25,"RED"," "))</f>
        <v> </v>
      </c>
      <c r="CM8" s="1"/>
      <c r="CN8" s="37" t="str">
        <f aca="true" t="shared" si="45" ref="CN8:CN46">IF(DS8=" "," ",IF(RANK(DS8,$DS$48:$EB$52,0)&lt;=25,"RED"," "))</f>
        <v> </v>
      </c>
      <c r="CO8" s="37" t="str">
        <f aca="true" t="shared" si="46" ref="CO8:CO46">IF(DT8=" "," ",IF(RANK(DT8,$DS$48:$EB$52,0)&lt;=25,"RED"," "))</f>
        <v> </v>
      </c>
      <c r="CP8" s="37" t="str">
        <f aca="true" t="shared" si="47" ref="CP8:CP46">IF(DU8=" "," ",IF(RANK(DU8,$DS$48:$EB$52,0)&lt;=25,"RED"," "))</f>
        <v> </v>
      </c>
      <c r="CQ8" s="37" t="str">
        <f aca="true" t="shared" si="48" ref="CQ8:CQ46">IF(DV8=" "," ",IF(RANK(DV8,$DS$48:$EB$52,0)&lt;=25,"RED"," "))</f>
        <v> </v>
      </c>
      <c r="CR8" s="37" t="str">
        <f aca="true" t="shared" si="49" ref="CR8:CR46">IF(DW8=" "," ",IF(RANK(DW8,$DS$48:$EB$52,0)&lt;=25,"RED"," "))</f>
        <v> </v>
      </c>
      <c r="CS8" s="37" t="str">
        <f aca="true" t="shared" si="50" ref="CS8:CS46">IF(DX8=" "," ",IF(RANK(DX8,$DS$48:$EB$52,0)&lt;=25,"RED"," "))</f>
        <v> </v>
      </c>
      <c r="CT8" s="37" t="str">
        <f aca="true" t="shared" si="51" ref="CT8:CT46">IF(DY8=" "," ",IF(RANK(DY8,$DS$48:$EB$52,0)&lt;=25,"RED"," "))</f>
        <v> </v>
      </c>
      <c r="CU8" s="37" t="str">
        <f aca="true" t="shared" si="52" ref="CU8:CU46">IF(DZ8=" "," ",IF(RANK(DZ8,$DS$48:$EB$52,0)&lt;=25,"RED"," "))</f>
        <v> </v>
      </c>
      <c r="CV8" s="37" t="str">
        <f aca="true" t="shared" si="53" ref="CV8:CV46">IF(EA8=" "," ",IF(RANK(EA8,$DS$48:$EB$52,0)&lt;=25,"RED"," "))</f>
        <v> </v>
      </c>
      <c r="CW8" s="37" t="str">
        <f aca="true" t="shared" si="54" ref="CW8:CW46">IF(EB8=" "," ",IF(RANK(EB8,$DS$48:$EB$52,0)&lt;=25,"RED"," "))</f>
        <v> </v>
      </c>
      <c r="CX8">
        <v>2E-06</v>
      </c>
      <c r="CY8">
        <v>4.2E-05</v>
      </c>
      <c r="CZ8">
        <v>8.2E-05</v>
      </c>
      <c r="DA8">
        <v>0.000122</v>
      </c>
      <c r="DB8">
        <v>0.000162</v>
      </c>
      <c r="DC8">
        <v>0.000202</v>
      </c>
      <c r="DD8">
        <v>0.000242</v>
      </c>
      <c r="DE8">
        <v>0.000282</v>
      </c>
      <c r="DF8">
        <v>0.000322</v>
      </c>
      <c r="DG8">
        <v>0.000362</v>
      </c>
      <c r="DH8" t="str">
        <f aca="true" t="shared" si="55" ref="DH8:DH46">IF(OR(BG8=0,BG8=" ")," ",BG8)</f>
        <v> </v>
      </c>
      <c r="DI8" t="str">
        <f aca="true" t="shared" si="56" ref="DI8:DI46">IF(OR(BH8=0,BH8=" ")," ",BH8)</f>
        <v> </v>
      </c>
      <c r="DJ8" t="str">
        <f aca="true" t="shared" si="57" ref="DJ8:DJ46">IF(OR(BI8=0,BI8=" ")," ",BI8)</f>
        <v> </v>
      </c>
      <c r="DK8" t="str">
        <f aca="true" t="shared" si="58" ref="DK8:DK46">IF(OR(BJ8=0,BJ8=" ")," ",BJ8)</f>
        <v> </v>
      </c>
      <c r="DL8" t="str">
        <f aca="true" t="shared" si="59" ref="DL8:DL46">IF(OR(BK8=0,BK8=" ")," ",BK8)</f>
        <v> </v>
      </c>
      <c r="DM8" t="str">
        <f aca="true" t="shared" si="60" ref="DM8:DM46">IF(OR(BL8=0,BL8=" ")," ",BL8)</f>
        <v> </v>
      </c>
      <c r="DN8" t="str">
        <f aca="true" t="shared" si="61" ref="DN8:DN46">IF(OR(BM8=0,BM8=" ")," ",BM8)</f>
        <v> </v>
      </c>
      <c r="DO8" t="str">
        <f aca="true" t="shared" si="62" ref="DO8:DO46">IF(OR(BN8=0,BN8=" ")," ",BN8)</f>
        <v> </v>
      </c>
      <c r="DP8" t="str">
        <f aca="true" t="shared" si="63" ref="DP8:DP46">IF(OR(BO8=0,BO8=" ")," ",BO8)</f>
        <v> </v>
      </c>
      <c r="DQ8" t="str">
        <f aca="true" t="shared" si="64" ref="DQ8:DQ46">IF(OR(BP8=0,BP8=" ")," ",BP8)</f>
        <v> </v>
      </c>
      <c r="DR8" t="str">
        <f aca="true" t="shared" si="65" ref="DR8:DR46">IF(OR(BQ8=0,BQ8=" ")," ",BQ8)</f>
        <v> </v>
      </c>
      <c r="DS8" t="str">
        <f aca="true" t="shared" si="66" ref="DS8:DS46">IF(OR(BR8=0,BR8=" ")," ",BR8)</f>
        <v> </v>
      </c>
      <c r="DT8" t="str">
        <f aca="true" t="shared" si="67" ref="DT8:DT46">IF(OR(BS8=0,BS8=" ")," ",BS8)</f>
        <v> </v>
      </c>
      <c r="DU8" t="str">
        <f aca="true" t="shared" si="68" ref="DU8:DU46">IF(OR(BT8=0,BT8=" ")," ",BT8)</f>
        <v> </v>
      </c>
      <c r="DV8" t="str">
        <f aca="true" t="shared" si="69" ref="DV8:DV46">IF(OR(BU8=0,BU8=" ")," ",BU8)</f>
        <v> </v>
      </c>
      <c r="DW8" t="str">
        <f aca="true" t="shared" si="70" ref="DW8:DW46">IF(OR(BV8=0,BV8=" ")," ",BV8)</f>
        <v> </v>
      </c>
      <c r="DX8" t="str">
        <f aca="true" t="shared" si="71" ref="DX8:DX46">IF(OR(BW8=0,BW8=" ")," ",BW8)</f>
        <v> </v>
      </c>
      <c r="DY8" t="str">
        <f aca="true" t="shared" si="72" ref="DY8:DY46">IF(OR(BX8=0,BX8=" ")," ",BX8)</f>
        <v> </v>
      </c>
      <c r="DZ8" t="str">
        <f aca="true" t="shared" si="73" ref="DZ8:DZ46">IF(OR(BY8=0,BY8=" ")," ",BY8)</f>
        <v> </v>
      </c>
      <c r="EA8" t="str">
        <f aca="true" t="shared" si="74" ref="EA8:EA46">IF(OR(BZ8=0,BZ8=" ")," ",BZ8)</f>
        <v> </v>
      </c>
      <c r="EB8" t="str">
        <f aca="true" t="shared" si="75" ref="EB8:EB46">IF(OR(CA8=0,CA8=" ")," ",CA8)</f>
        <v> </v>
      </c>
    </row>
    <row r="9" spans="3:132" ht="24" customHeight="1">
      <c r="C9" s="166">
        <f>Input!G12</f>
        <v>0</v>
      </c>
      <c r="D9" s="127" t="e">
        <f>Input!#REF!</f>
        <v>#REF!</v>
      </c>
      <c r="E9" s="127">
        <f>Input!H12</f>
        <v>0</v>
      </c>
      <c r="F9" s="127">
        <f>Input!I12</f>
        <v>0</v>
      </c>
      <c r="G9" s="127">
        <f>Input!J12</f>
        <v>0</v>
      </c>
      <c r="H9" s="127">
        <f t="shared" si="6"/>
        <v>0</v>
      </c>
      <c r="I9" s="127">
        <f t="shared" si="7"/>
        <v>0</v>
      </c>
      <c r="J9" s="127">
        <f t="shared" si="8"/>
        <v>0</v>
      </c>
      <c r="K9" s="127">
        <f t="shared" si="0"/>
        <v>0</v>
      </c>
      <c r="L9" s="127">
        <f t="shared" si="9"/>
        <v>0</v>
      </c>
      <c r="M9" s="127">
        <f t="shared" si="10"/>
        <v>0</v>
      </c>
      <c r="N9" s="127">
        <f t="shared" si="11"/>
        <v>0</v>
      </c>
      <c r="O9" s="127">
        <f t="shared" si="12"/>
        <v>0</v>
      </c>
      <c r="P9" s="127">
        <f t="shared" si="13"/>
        <v>0</v>
      </c>
      <c r="Q9" s="127">
        <f t="shared" si="14"/>
        <v>0</v>
      </c>
      <c r="R9" s="127">
        <f t="shared" si="15"/>
        <v>0</v>
      </c>
      <c r="S9" s="127">
        <f t="shared" si="16"/>
        <v>0</v>
      </c>
      <c r="T9" s="127" t="str">
        <f t="shared" si="17"/>
        <v> </v>
      </c>
      <c r="U9" s="127" t="str">
        <f t="shared" si="18"/>
        <v> </v>
      </c>
      <c r="V9" s="43" t="str">
        <f t="shared" si="19"/>
        <v> </v>
      </c>
      <c r="W9" s="43" t="str">
        <f t="shared" si="20"/>
        <v> </v>
      </c>
      <c r="X9" s="44">
        <f t="shared" si="21"/>
        <v>0</v>
      </c>
      <c r="Y9" s="5" t="str">
        <f t="shared" si="2"/>
        <v> -0-0</v>
      </c>
      <c r="Z9" s="5">
        <f>Input!G12</f>
        <v>0</v>
      </c>
      <c r="AA9" s="23">
        <f>IF(Input!H12=0,0,IF(ISNA(VLOOKUP((CONCATENATE("Balance Test-",Input!K12)),points1,2,)),0,(VLOOKUP((CONCATENATE("Balance Test-",Input!K12)),points1,2,))))</f>
        <v>0</v>
      </c>
      <c r="AB9" s="23">
        <f>IF(Input!H12=" "," ",IF(ISNA(VLOOKUP((CONCATENATE("Standing Long Jump-",Input!L12)),points1,2,)),0,(VLOOKUP((CONCATENATE("Standing Long Jump-",Input!L12)),points1,2,))))</f>
        <v>0</v>
      </c>
      <c r="AC9" s="23">
        <f>IF(Input!H12=" "," ",IF(ISNA(VLOOKUP((CONCATENATE("Speed Bounce-",Input!M12)),points1,2,)),0,(VLOOKUP((CONCATENATE("Speed Bounce-",Input!M12)),points1,2,))))</f>
        <v>0</v>
      </c>
      <c r="AD9" s="23">
        <f>IF(Input!H12=" "," ",IF(ISNA(VLOOKUP((CONCATENATE("Target Throw-",Input!N12)),points1,2,)),0,(VLOOKUP((CONCATENATE("Target Throw-",Input!N12)),points1,2,))))</f>
        <v>0</v>
      </c>
      <c r="AE9" s="23">
        <f>IF(Input!H12=0,0,IF(Input!$F12&gt;6,IF(ISNA(VLOOKUP((CONCATENATE("Overhead Heave-",Input!O12)),points1,2,)),0,(VLOOKUP((CONCATENATE("Overhead Heave-",Input!O12)),points1,2,))),0))</f>
        <v>0</v>
      </c>
      <c r="AF9" s="23">
        <f t="shared" si="22"/>
        <v>0</v>
      </c>
      <c r="AG9" s="23">
        <f>IF(Input!H12=" "," ",IF(ISNA(VLOOKUP((CONCATENATE("Hi-Stepper-",Input!P12)),points1,2,)),0,(VLOOKUP((CONCATENATE("Hi-Stepper-",Input!P12)),points1,2,))))</f>
        <v>0</v>
      </c>
      <c r="AH9" s="23">
        <f>IF(Input!H12=" "," ",IF(ISNA(VLOOKUP((CONCATENATE("Chest Push-",Input!Q12)),points1,2,)),0,(VLOOKUP((CONCATENATE("Chest Push-",Input!Q12)),points1,2,))))</f>
        <v>0</v>
      </c>
      <c r="AI9" s="23">
        <f>IF(Input!H12=0,0,IF(ISNA(VLOOKUP((CONCATENATE("Vertical Jump-",Input!R12)),points1,2,)),0,(VLOOKUP((CONCATENATE("Vertical Jump-",Input!R12)),points1,2,))))</f>
        <v>0</v>
      </c>
      <c r="AJ9" s="23">
        <f>IF(Input!H12=0,0,IF(ISNA(VLOOKUP((CONCATENATE("Shuttle Run-",Input!S12)),points1,2,)),0,(VLOOKUP((CONCATENATE("Shuttle Run-",Input!S12)),points1,2,))))</f>
        <v>0</v>
      </c>
      <c r="AK9" s="23">
        <f>IF(Input!H12=0,0,IF(ISNA(VLOOKUP((CONCATENATE("Javelin Throw-",Input!T12)),points1,2,)),0,(VLOOKUP((CONCATENATE("Javelin Throw-",Input!T12)),points1,2,))))</f>
        <v>0</v>
      </c>
      <c r="AL9" s="23">
        <f>IF(Input!H12=0,0,IF(Input!$F12&gt;6,IF(ISNA(VLOOKUP((CONCATENATE("Shot-",Input!U12)),points1,2,)),0,(VLOOKUP((CONCATENATE("Shot-",Input!U12)),points1,2,))),0))</f>
        <v>0</v>
      </c>
      <c r="AM9" s="23">
        <f t="shared" si="23"/>
        <v>0</v>
      </c>
      <c r="AN9" s="23">
        <f>IF(Input!H12=0,0,IF(ISNA(VLOOKUP((CONCATENATE("Standing Triple Jump-",Input!V12)),points1,2,)),0,(VLOOKUP((CONCATENATE("Standing Triple Jump-",Input!V12)),points1,2,))))</f>
        <v>0</v>
      </c>
      <c r="AO9" s="13">
        <f>IF(Input!$F12&gt;6,COUNT(Input!K12:M12,Input!P12:S12,Input!V12,Input!AA12:AB12),IF(Input!$F12&lt;=6,COUNT(Input!K12:N12,Input!P12:T12,Input!V12)))</f>
        <v>0</v>
      </c>
      <c r="AP9">
        <f>IF(AO9&gt;=5,(LARGE((AA9:AC9,AF9:AJ9,AM9:AN9),1))+LARGE((AA9:AC9,AF9:AJ9,AM9:AN9),2)+LARGE((AA9:AC9,AF9:AJ9,AM9:AN9),3)+LARGE((AA9:AC9,AF9:AJ9,AM9:AN9),4)+LARGE((AA9:AC9,AF9:AJ9,AM9:AN9),5),0)</f>
        <v>0</v>
      </c>
      <c r="AQ9">
        <f>IF(AP9=0,0,IF((Input!J12="Boy")*AND(Input!F12&gt;6),VLOOKUP(AP9,award2,3),IF((Input!J12="Girl")*AND(Input!F12&gt;6),VLOOKUP(AP9,award2,2),IF((Input!J12="Boy")*AND(Input!F12&lt;=6),VLOOKUP(AP9,award12,3),IF((Input!J12="Girl")*AND(Input!F12&lt;=6),VLOOKUP(AP9,award12,2),0)))))</f>
        <v>0</v>
      </c>
      <c r="AR9">
        <f>IF(Input!$F12&gt;6,COUNT(Input!K12:M12,Input!P12:S12,Input!V12,Input!AA12:AB12),IF(Input!$F12&lt;=6,COUNT(Input!K12:N12,Input!P12:T12,Input!V12)))</f>
        <v>0</v>
      </c>
      <c r="AS9">
        <f t="shared" si="24"/>
        <v>0</v>
      </c>
      <c r="AT9">
        <f>IF(AS9=0,0,IF((Input!J12="Boy")*AND(Input!F12&gt;6),VLOOKUP(AS9,award2,5),IF((Input!J12="Girl")*AND(Input!F12&gt;6),VLOOKUP(AS9,award2,4),IF((Input!J12="Boy")*AND(Input!F12&lt;=6),VLOOKUP(AS9,award12,5),IF((Input!J12="Girl")*AND(Input!F12&lt;=6),VLOOKUP(AS9,award12,4),0)))))</f>
        <v>0</v>
      </c>
      <c r="AV9" t="str">
        <f t="shared" si="25"/>
        <v> </v>
      </c>
      <c r="AW9" t="str">
        <f t="shared" si="26"/>
        <v> </v>
      </c>
      <c r="AX9" t="str">
        <f t="shared" si="27"/>
        <v> </v>
      </c>
      <c r="AY9" t="str">
        <f t="shared" si="28"/>
        <v> </v>
      </c>
      <c r="AZ9" t="str">
        <f t="shared" si="29"/>
        <v> </v>
      </c>
      <c r="BA9" t="str">
        <f t="shared" si="30"/>
        <v> </v>
      </c>
      <c r="BB9" t="str">
        <f t="shared" si="31"/>
        <v> </v>
      </c>
      <c r="BC9" t="str">
        <f t="shared" si="32"/>
        <v> </v>
      </c>
      <c r="BD9" t="str">
        <f t="shared" si="33"/>
        <v> </v>
      </c>
      <c r="BE9" t="str">
        <f t="shared" si="34"/>
        <v> </v>
      </c>
      <c r="BG9" s="23" t="str">
        <f>IF(AV9=" "," ",IF(Input!$J12="Boy",IF(RANK(AV9,($AV9:$BE9),0)&lt;=5,AV9," ")," "))</f>
        <v> </v>
      </c>
      <c r="BH9" s="23" t="str">
        <f>IF(AW9=" "," ",IF(Input!$J12="Boy",IF(RANK(AW9,($AV9:$BE9),0)&lt;=5,AW9," ")," "))</f>
        <v> </v>
      </c>
      <c r="BI9" s="23" t="str">
        <f>IF(AX9=" "," ",IF(Input!$J12="Boy",IF(RANK(AX9,($AV9:$BE9),0)&lt;=5,AX9," ")," "))</f>
        <v> </v>
      </c>
      <c r="BJ9" s="23" t="str">
        <f>IF(AY9=" "," ",IF(Input!$J12="Boy",IF(RANK(AY9,($AV9:$BE9),0)&lt;=5,AY9," ")," "))</f>
        <v> </v>
      </c>
      <c r="BK9" s="23" t="str">
        <f>IF(AZ9=" "," ",IF(Input!$J12="Boy",IF(RANK(AZ9,($AV9:$BE9),0)&lt;=5,AZ9," ")," "))</f>
        <v> </v>
      </c>
      <c r="BL9" s="23" t="str">
        <f>IF(BA9=" "," ",IF(Input!$J12="Boy",IF(RANK(BA9,($AV9:$BE9),0)&lt;=5,BA9," ")," "))</f>
        <v> </v>
      </c>
      <c r="BM9" s="23" t="str">
        <f>IF(BB9=" "," ",IF(Input!$J12="Boy",IF(RANK(BB9,($AV9:$BE9),0)&lt;=5,BB9," ")," "))</f>
        <v> </v>
      </c>
      <c r="BN9" s="23" t="str">
        <f>IF(BC9=" "," ",IF(Input!$J12="Boy",IF(RANK(BC9,($AV9:$BE9),0)&lt;=5,BC9," ")," "))</f>
        <v> </v>
      </c>
      <c r="BO9" s="23" t="str">
        <f>IF(BD9=" "," ",IF(Input!$J12="Boy",IF(RANK(BD9,($AV9:$BE9),0)&lt;=5,BD9," ")," "))</f>
        <v> </v>
      </c>
      <c r="BP9" s="23" t="str">
        <f>IF(BE9=" "," ",IF(Input!$J12="Boy",IF(RANK(BE9,($AV9:$BE9),0)&lt;=5,BE9," ")," "))</f>
        <v> </v>
      </c>
      <c r="BR9" s="23" t="str">
        <f>IF(AV9=" "," ",IF(Input!$J12="Girl",IF(RANK(AV9,($AV9:$BE9),0)&lt;=5,AV9," ")," "))</f>
        <v> </v>
      </c>
      <c r="BS9" s="23" t="str">
        <f>IF(AW9=" "," ",IF(Input!$J12="Girl",IF(RANK(AW9,($AV9:$BE9),0)&lt;=5,AW9," ")," "))</f>
        <v> </v>
      </c>
      <c r="BT9" s="23" t="str">
        <f>IF(AX9=" "," ",IF(Input!$J12="Girl",IF(RANK(AX9,($AV9:$BE9),0)&lt;=5,AX9," ")," "))</f>
        <v> </v>
      </c>
      <c r="BU9" s="23" t="str">
        <f>IF(AY9=" "," ",IF(Input!$J12="Girl",IF(RANK(AY9,($AV9:$BE9),0)&lt;=5,AY9," ")," "))</f>
        <v> </v>
      </c>
      <c r="BV9" s="23" t="str">
        <f>IF(AZ9=" "," ",IF(Input!$J12="Girl",IF(RANK(AZ9,($AV9:$BE9),0)&lt;=5,AZ9," ")," "))</f>
        <v> </v>
      </c>
      <c r="BW9" s="23" t="str">
        <f>IF(BA9=" "," ",IF(Input!$J12="Girl",IF(RANK(BA9,($AV9:$BE9),0)&lt;=5,BA9," ")," "))</f>
        <v> </v>
      </c>
      <c r="BX9" s="23" t="str">
        <f>IF(BB9=" "," ",IF(Input!$J12="Girl",IF(RANK(BB9,($AV9:$BE9),0)&lt;=5,BB9," ")," "))</f>
        <v> </v>
      </c>
      <c r="BY9" s="23" t="str">
        <f>IF(BC9=" "," ",IF(Input!$J12="Girl",IF(RANK(BC9,($AV9:$BE9),0)&lt;=5,BC9," ")," "))</f>
        <v> </v>
      </c>
      <c r="BZ9" s="23" t="str">
        <f>IF(BD9=" "," ",IF(Input!$J12="Girl",IF(RANK(BD9,($AV9:$BE9),0)&lt;=5,BD9," ")," "))</f>
        <v> </v>
      </c>
      <c r="CA9" s="23" t="str">
        <f>IF(BE9=" "," ",IF(Input!$J12="Girl",IF(RANK(BE9,($AV9:$BE9),0)&lt;=5,BE9," ")," "))</f>
        <v> </v>
      </c>
      <c r="CC9" s="37" t="str">
        <f t="shared" si="35"/>
        <v> </v>
      </c>
      <c r="CD9" s="37" t="str">
        <f t="shared" si="36"/>
        <v> </v>
      </c>
      <c r="CE9" s="37" t="str">
        <f t="shared" si="37"/>
        <v> </v>
      </c>
      <c r="CF9" s="37" t="str">
        <f t="shared" si="38"/>
        <v> </v>
      </c>
      <c r="CG9" s="37" t="str">
        <f t="shared" si="39"/>
        <v> </v>
      </c>
      <c r="CH9" s="37" t="str">
        <f t="shared" si="40"/>
        <v> </v>
      </c>
      <c r="CI9" s="37" t="str">
        <f t="shared" si="41"/>
        <v> </v>
      </c>
      <c r="CJ9" s="37" t="str">
        <f t="shared" si="42"/>
        <v> </v>
      </c>
      <c r="CK9" s="37" t="str">
        <f t="shared" si="43"/>
        <v> </v>
      </c>
      <c r="CL9" s="37" t="str">
        <f t="shared" si="44"/>
        <v> </v>
      </c>
      <c r="CM9" s="1"/>
      <c r="CN9" s="37" t="str">
        <f t="shared" si="45"/>
        <v> </v>
      </c>
      <c r="CO9" s="37" t="str">
        <f t="shared" si="46"/>
        <v> </v>
      </c>
      <c r="CP9" s="37" t="str">
        <f t="shared" si="47"/>
        <v> </v>
      </c>
      <c r="CQ9" s="37" t="str">
        <f t="shared" si="48"/>
        <v> </v>
      </c>
      <c r="CR9" s="37" t="str">
        <f t="shared" si="49"/>
        <v> </v>
      </c>
      <c r="CS9" s="37" t="str">
        <f t="shared" si="50"/>
        <v> </v>
      </c>
      <c r="CT9" s="37" t="str">
        <f t="shared" si="51"/>
        <v> </v>
      </c>
      <c r="CU9" s="37" t="str">
        <f t="shared" si="52"/>
        <v> </v>
      </c>
      <c r="CV9" s="37" t="str">
        <f t="shared" si="53"/>
        <v> </v>
      </c>
      <c r="CW9" s="37" t="str">
        <f t="shared" si="54"/>
        <v> </v>
      </c>
      <c r="CX9">
        <v>3E-06</v>
      </c>
      <c r="CY9">
        <v>4.3E-05</v>
      </c>
      <c r="CZ9">
        <v>8.3E-05</v>
      </c>
      <c r="DA9">
        <v>0.000123</v>
      </c>
      <c r="DB9">
        <v>0.000163</v>
      </c>
      <c r="DC9">
        <v>0.000203</v>
      </c>
      <c r="DD9">
        <v>0.000243</v>
      </c>
      <c r="DE9">
        <v>0.000283</v>
      </c>
      <c r="DF9">
        <v>0.000323</v>
      </c>
      <c r="DG9">
        <v>0.000363</v>
      </c>
      <c r="DH9" t="str">
        <f t="shared" si="55"/>
        <v> </v>
      </c>
      <c r="DI9" t="str">
        <f t="shared" si="56"/>
        <v> </v>
      </c>
      <c r="DJ9" t="str">
        <f t="shared" si="57"/>
        <v> </v>
      </c>
      <c r="DK9" t="str">
        <f t="shared" si="58"/>
        <v> </v>
      </c>
      <c r="DL9" t="str">
        <f t="shared" si="59"/>
        <v> </v>
      </c>
      <c r="DM9" t="str">
        <f t="shared" si="60"/>
        <v> </v>
      </c>
      <c r="DN9" t="str">
        <f t="shared" si="61"/>
        <v> </v>
      </c>
      <c r="DO9" t="str">
        <f t="shared" si="62"/>
        <v> </v>
      </c>
      <c r="DP9" t="str">
        <f t="shared" si="63"/>
        <v> </v>
      </c>
      <c r="DQ9" t="str">
        <f t="shared" si="64"/>
        <v> </v>
      </c>
      <c r="DR9" t="str">
        <f t="shared" si="65"/>
        <v> </v>
      </c>
      <c r="DS9" t="str">
        <f t="shared" si="66"/>
        <v> </v>
      </c>
      <c r="DT9" t="str">
        <f t="shared" si="67"/>
        <v> </v>
      </c>
      <c r="DU9" t="str">
        <f t="shared" si="68"/>
        <v> </v>
      </c>
      <c r="DV9" t="str">
        <f t="shared" si="69"/>
        <v> </v>
      </c>
      <c r="DW9" t="str">
        <f t="shared" si="70"/>
        <v> </v>
      </c>
      <c r="DX9" t="str">
        <f t="shared" si="71"/>
        <v> </v>
      </c>
      <c r="DY9" t="str">
        <f t="shared" si="72"/>
        <v> </v>
      </c>
      <c r="DZ9" t="str">
        <f t="shared" si="73"/>
        <v> </v>
      </c>
      <c r="EA9" t="str">
        <f t="shared" si="74"/>
        <v> </v>
      </c>
      <c r="EB9" t="str">
        <f t="shared" si="75"/>
        <v> </v>
      </c>
    </row>
    <row r="10" spans="3:132" ht="24" customHeight="1">
      <c r="C10" s="166">
        <f>Input!G13</f>
        <v>0</v>
      </c>
      <c r="D10" s="127" t="e">
        <f>Input!#REF!</f>
        <v>#REF!</v>
      </c>
      <c r="E10" s="127">
        <f>Input!H13</f>
        <v>0</v>
      </c>
      <c r="F10" s="127">
        <f>Input!I13</f>
        <v>0</v>
      </c>
      <c r="G10" s="127">
        <f>Input!J13</f>
        <v>0</v>
      </c>
      <c r="H10" s="127">
        <f t="shared" si="6"/>
        <v>0</v>
      </c>
      <c r="I10" s="127">
        <f t="shared" si="7"/>
        <v>0</v>
      </c>
      <c r="J10" s="127">
        <f t="shared" si="8"/>
        <v>0</v>
      </c>
      <c r="K10" s="127">
        <f t="shared" si="0"/>
        <v>0</v>
      </c>
      <c r="L10" s="127">
        <f t="shared" si="9"/>
        <v>0</v>
      </c>
      <c r="M10" s="127">
        <f t="shared" si="10"/>
        <v>0</v>
      </c>
      <c r="N10" s="127">
        <f t="shared" si="11"/>
        <v>0</v>
      </c>
      <c r="O10" s="127">
        <f t="shared" si="12"/>
        <v>0</v>
      </c>
      <c r="P10" s="127">
        <f t="shared" si="13"/>
        <v>0</v>
      </c>
      <c r="Q10" s="127">
        <f t="shared" si="14"/>
        <v>0</v>
      </c>
      <c r="R10" s="127">
        <f t="shared" si="15"/>
        <v>0</v>
      </c>
      <c r="S10" s="127">
        <f t="shared" si="16"/>
        <v>0</v>
      </c>
      <c r="T10" s="127" t="str">
        <f t="shared" si="17"/>
        <v> </v>
      </c>
      <c r="U10" s="127" t="str">
        <f t="shared" si="18"/>
        <v> </v>
      </c>
      <c r="V10" s="43" t="str">
        <f t="shared" si="19"/>
        <v> </v>
      </c>
      <c r="W10" s="43" t="str">
        <f t="shared" si="20"/>
        <v> </v>
      </c>
      <c r="X10" s="44">
        <f t="shared" si="21"/>
        <v>0</v>
      </c>
      <c r="Y10" s="5" t="str">
        <f t="shared" si="2"/>
        <v> -0-0</v>
      </c>
      <c r="Z10" s="5">
        <f>Input!G13</f>
        <v>0</v>
      </c>
      <c r="AA10" s="23">
        <f>IF(Input!H13=0,0,IF(ISNA(VLOOKUP((CONCATENATE("Balance Test-",Input!K13)),points1,2,)),0,(VLOOKUP((CONCATENATE("Balance Test-",Input!K13)),points1,2,))))</f>
        <v>0</v>
      </c>
      <c r="AB10" s="23">
        <f>IF(Input!H13=" "," ",IF(ISNA(VLOOKUP((CONCATENATE("Standing Long Jump-",Input!L13)),points1,2,)),0,(VLOOKUP((CONCATENATE("Standing Long Jump-",Input!L13)),points1,2,))))</f>
        <v>0</v>
      </c>
      <c r="AC10" s="23">
        <f>IF(Input!H13=" "," ",IF(ISNA(VLOOKUP((CONCATENATE("Speed Bounce-",Input!M13)),points1,2,)),0,(VLOOKUP((CONCATENATE("Speed Bounce-",Input!M13)),points1,2,))))</f>
        <v>0</v>
      </c>
      <c r="AD10" s="23">
        <f>IF(Input!H13=" "," ",IF(ISNA(VLOOKUP((CONCATENATE("Target Throw-",Input!N13)),points1,2,)),0,(VLOOKUP((CONCATENATE("Target Throw-",Input!N13)),points1,2,))))</f>
        <v>0</v>
      </c>
      <c r="AE10" s="23">
        <f>IF(Input!H13=0,0,IF(Input!$F13&gt;6,IF(ISNA(VLOOKUP((CONCATENATE("Overhead Heave-",Input!O13)),points1,2,)),0,(VLOOKUP((CONCATENATE("Overhead Heave-",Input!O13)),points1,2,))),0))</f>
        <v>0</v>
      </c>
      <c r="AF10" s="23">
        <f t="shared" si="22"/>
        <v>0</v>
      </c>
      <c r="AG10" s="23">
        <f>IF(Input!H13=" "," ",IF(ISNA(VLOOKUP((CONCATENATE("Hi-Stepper-",Input!P13)),points1,2,)),0,(VLOOKUP((CONCATENATE("Hi-Stepper-",Input!P13)),points1,2,))))</f>
        <v>0</v>
      </c>
      <c r="AH10" s="23">
        <f>IF(Input!H13=" "," ",IF(ISNA(VLOOKUP((CONCATENATE("Chest Push-",Input!Q13)),points1,2,)),0,(VLOOKUP((CONCATENATE("Chest Push-",Input!Q13)),points1,2,))))</f>
        <v>0</v>
      </c>
      <c r="AI10" s="23">
        <f>IF(Input!H13=0,0,IF(ISNA(VLOOKUP((CONCATENATE("Vertical Jump-",Input!R13)),points1,2,)),0,(VLOOKUP((CONCATENATE("Vertical Jump-",Input!R13)),points1,2,))))</f>
        <v>0</v>
      </c>
      <c r="AJ10" s="23">
        <f>IF(Input!H13=0,0,IF(ISNA(VLOOKUP((CONCATENATE("Shuttle Run-",Input!S13)),points1,2,)),0,(VLOOKUP((CONCATENATE("Shuttle Run-",Input!S13)),points1,2,))))</f>
        <v>0</v>
      </c>
      <c r="AK10" s="23">
        <f>IF(Input!H13=0,0,IF(ISNA(VLOOKUP((CONCATENATE("Javelin Throw-",Input!T13)),points1,2,)),0,(VLOOKUP((CONCATENATE("Javelin Throw-",Input!T13)),points1,2,))))</f>
        <v>0</v>
      </c>
      <c r="AL10" s="23">
        <f>IF(Input!H13=0,0,IF(Input!$F13&gt;6,IF(ISNA(VLOOKUP((CONCATENATE("Shot-",Input!U13)),points1,2,)),0,(VLOOKUP((CONCATENATE("Shot-",Input!U13)),points1,2,))),0))</f>
        <v>0</v>
      </c>
      <c r="AM10" s="23">
        <f t="shared" si="23"/>
        <v>0</v>
      </c>
      <c r="AN10" s="23">
        <f>IF(Input!H13=0,0,IF(ISNA(VLOOKUP((CONCATENATE("Standing Triple Jump-",Input!V13)),points1,2,)),0,(VLOOKUP((CONCATENATE("Standing Triple Jump-",Input!V13)),points1,2,))))</f>
        <v>0</v>
      </c>
      <c r="AO10" s="13">
        <f>IF(Input!$F13&gt;6,COUNT(Input!K13:M13,Input!P13:S13,Input!V13,Input!AA13:AB13),IF(Input!$F13&lt;=6,COUNT(Input!K13:N13,Input!P13:T13,Input!V13)))</f>
        <v>0</v>
      </c>
      <c r="AP10">
        <f>IF(AO10&gt;=5,(LARGE((AA10:AC10,AF10:AJ10,AM10:AN10),1))+LARGE((AA10:AC10,AF10:AJ10,AM10:AN10),2)+LARGE((AA10:AC10,AF10:AJ10,AM10:AN10),3)+LARGE((AA10:AC10,AF10:AJ10,AM10:AN10),4)+LARGE((AA10:AC10,AF10:AJ10,AM10:AN10),5),0)</f>
        <v>0</v>
      </c>
      <c r="AQ10">
        <f>IF(AP10=0,0,IF((Input!J13="Boy")*AND(Input!F13&gt;6),VLOOKUP(AP10,award2,3),IF((Input!J13="Girl")*AND(Input!F13&gt;6),VLOOKUP(AP10,award2,2),IF((Input!J13="Boy")*AND(Input!F13&lt;=6),VLOOKUP(AP10,award12,3),IF((Input!J13="Girl")*AND(Input!F13&lt;=6),VLOOKUP(AP10,award12,2),0)))))</f>
        <v>0</v>
      </c>
      <c r="AR10">
        <f>IF(Input!$F13&gt;6,COUNT(Input!K13:M13,Input!P13:S13,Input!V13,Input!AA13:AB13),IF(Input!$F13&lt;=6,COUNT(Input!K13:N13,Input!P13:T13,Input!V13)))</f>
        <v>0</v>
      </c>
      <c r="AS10">
        <f t="shared" si="24"/>
        <v>0</v>
      </c>
      <c r="AT10">
        <f>IF(AS10=0,0,IF((Input!J13="Boy")*AND(Input!F13&gt;6),VLOOKUP(AS10,award2,5),IF((Input!J13="Girl")*AND(Input!F13&gt;6),VLOOKUP(AS10,award2,4),IF((Input!J13="Boy")*AND(Input!F13&lt;=6),VLOOKUP(AS10,award12,5),IF((Input!J13="Girl")*AND(Input!F13&lt;=6),VLOOKUP(AS10,award12,4),0)))))</f>
        <v>0</v>
      </c>
      <c r="AV10" t="str">
        <f t="shared" si="25"/>
        <v> </v>
      </c>
      <c r="AW10" t="str">
        <f t="shared" si="26"/>
        <v> </v>
      </c>
      <c r="AX10" t="str">
        <f t="shared" si="27"/>
        <v> </v>
      </c>
      <c r="AY10" t="str">
        <f t="shared" si="28"/>
        <v> </v>
      </c>
      <c r="AZ10" t="str">
        <f t="shared" si="29"/>
        <v> </v>
      </c>
      <c r="BA10" t="str">
        <f t="shared" si="30"/>
        <v> </v>
      </c>
      <c r="BB10" t="str">
        <f t="shared" si="31"/>
        <v> </v>
      </c>
      <c r="BC10" t="str">
        <f t="shared" si="32"/>
        <v> </v>
      </c>
      <c r="BD10" t="str">
        <f t="shared" si="33"/>
        <v> </v>
      </c>
      <c r="BE10" t="str">
        <f t="shared" si="34"/>
        <v> </v>
      </c>
      <c r="BG10" s="23" t="str">
        <f>IF(AV10=" "," ",IF(Input!$J13="Boy",IF(RANK(AV10,($AV10:$BE10),0)&lt;=5,AV10," ")," "))</f>
        <v> </v>
      </c>
      <c r="BH10" s="23" t="str">
        <f>IF(AW10=" "," ",IF(Input!$J13="Boy",IF(RANK(AW10,($AV10:$BE10),0)&lt;=5,AW10," ")," "))</f>
        <v> </v>
      </c>
      <c r="BI10" s="23" t="str">
        <f>IF(AX10=" "," ",IF(Input!$J13="Boy",IF(RANK(AX10,($AV10:$BE10),0)&lt;=5,AX10," ")," "))</f>
        <v> </v>
      </c>
      <c r="BJ10" s="23" t="str">
        <f>IF(AY10=" "," ",IF(Input!$J13="Boy",IF(RANK(AY10,($AV10:$BE10),0)&lt;=5,AY10," ")," "))</f>
        <v> </v>
      </c>
      <c r="BK10" s="23" t="str">
        <f>IF(AZ10=" "," ",IF(Input!$J13="Boy",IF(RANK(AZ10,($AV10:$BE10),0)&lt;=5,AZ10," ")," "))</f>
        <v> </v>
      </c>
      <c r="BL10" s="23" t="str">
        <f>IF(BA10=" "," ",IF(Input!$J13="Boy",IF(RANK(BA10,($AV10:$BE10),0)&lt;=5,BA10," ")," "))</f>
        <v> </v>
      </c>
      <c r="BM10" s="23" t="str">
        <f>IF(BB10=" "," ",IF(Input!$J13="Boy",IF(RANK(BB10,($AV10:$BE10),0)&lt;=5,BB10," ")," "))</f>
        <v> </v>
      </c>
      <c r="BN10" s="23" t="str">
        <f>IF(BC10=" "," ",IF(Input!$J13="Boy",IF(RANK(BC10,($AV10:$BE10),0)&lt;=5,BC10," ")," "))</f>
        <v> </v>
      </c>
      <c r="BO10" s="23" t="str">
        <f>IF(BD10=" "," ",IF(Input!$J13="Boy",IF(RANK(BD10,($AV10:$BE10),0)&lt;=5,BD10," ")," "))</f>
        <v> </v>
      </c>
      <c r="BP10" s="23" t="str">
        <f>IF(BE10=" "," ",IF(Input!$J13="Boy",IF(RANK(BE10,($AV10:$BE10),0)&lt;=5,BE10," ")," "))</f>
        <v> </v>
      </c>
      <c r="BR10" s="23" t="str">
        <f>IF(AV10=" "," ",IF(Input!$J13="Girl",IF(RANK(AV10,($AV10:$BE10),0)&lt;=5,AV10," ")," "))</f>
        <v> </v>
      </c>
      <c r="BS10" s="23" t="str">
        <f>IF(AW10=" "," ",IF(Input!$J13="Girl",IF(RANK(AW10,($AV10:$BE10),0)&lt;=5,AW10," ")," "))</f>
        <v> </v>
      </c>
      <c r="BT10" s="23" t="str">
        <f>IF(AX10=" "," ",IF(Input!$J13="Girl",IF(RANK(AX10,($AV10:$BE10),0)&lt;=5,AX10," ")," "))</f>
        <v> </v>
      </c>
      <c r="BU10" s="23" t="str">
        <f>IF(AY10=" "," ",IF(Input!$J13="Girl",IF(RANK(AY10,($AV10:$BE10),0)&lt;=5,AY10," ")," "))</f>
        <v> </v>
      </c>
      <c r="BV10" s="23" t="str">
        <f>IF(AZ10=" "," ",IF(Input!$J13="Girl",IF(RANK(AZ10,($AV10:$BE10),0)&lt;=5,AZ10," ")," "))</f>
        <v> </v>
      </c>
      <c r="BW10" s="23" t="str">
        <f>IF(BA10=" "," ",IF(Input!$J13="Girl",IF(RANK(BA10,($AV10:$BE10),0)&lt;=5,BA10," ")," "))</f>
        <v> </v>
      </c>
      <c r="BX10" s="23" t="str">
        <f>IF(BB10=" "," ",IF(Input!$J13="Girl",IF(RANK(BB10,($AV10:$BE10),0)&lt;=5,BB10," ")," "))</f>
        <v> </v>
      </c>
      <c r="BY10" s="23" t="str">
        <f>IF(BC10=" "," ",IF(Input!$J13="Girl",IF(RANK(BC10,($AV10:$BE10),0)&lt;=5,BC10," ")," "))</f>
        <v> </v>
      </c>
      <c r="BZ10" s="23" t="str">
        <f>IF(BD10=" "," ",IF(Input!$J13="Girl",IF(RANK(BD10,($AV10:$BE10),0)&lt;=5,BD10," ")," "))</f>
        <v> </v>
      </c>
      <c r="CA10" s="23" t="str">
        <f>IF(BE10=" "," ",IF(Input!$J13="Girl",IF(RANK(BE10,($AV10:$BE10),0)&lt;=5,BE10," ")," "))</f>
        <v> </v>
      </c>
      <c r="CC10" s="37" t="str">
        <f t="shared" si="35"/>
        <v> </v>
      </c>
      <c r="CD10" s="37" t="str">
        <f t="shared" si="36"/>
        <v> </v>
      </c>
      <c r="CE10" s="37" t="str">
        <f t="shared" si="37"/>
        <v> </v>
      </c>
      <c r="CF10" s="37" t="str">
        <f t="shared" si="38"/>
        <v> </v>
      </c>
      <c r="CG10" s="37" t="str">
        <f t="shared" si="39"/>
        <v> </v>
      </c>
      <c r="CH10" s="37" t="str">
        <f t="shared" si="40"/>
        <v> </v>
      </c>
      <c r="CI10" s="37" t="str">
        <f t="shared" si="41"/>
        <v> </v>
      </c>
      <c r="CJ10" s="37" t="str">
        <f t="shared" si="42"/>
        <v> </v>
      </c>
      <c r="CK10" s="37" t="str">
        <f t="shared" si="43"/>
        <v> </v>
      </c>
      <c r="CL10" s="37" t="str">
        <f t="shared" si="44"/>
        <v> </v>
      </c>
      <c r="CM10" s="1"/>
      <c r="CN10" s="37" t="str">
        <f t="shared" si="45"/>
        <v> </v>
      </c>
      <c r="CO10" s="37" t="str">
        <f t="shared" si="46"/>
        <v> </v>
      </c>
      <c r="CP10" s="37" t="str">
        <f t="shared" si="47"/>
        <v> </v>
      </c>
      <c r="CQ10" s="37" t="str">
        <f t="shared" si="48"/>
        <v> </v>
      </c>
      <c r="CR10" s="37" t="str">
        <f t="shared" si="49"/>
        <v> </v>
      </c>
      <c r="CS10" s="37" t="str">
        <f t="shared" si="50"/>
        <v> </v>
      </c>
      <c r="CT10" s="37" t="str">
        <f t="shared" si="51"/>
        <v> </v>
      </c>
      <c r="CU10" s="37" t="str">
        <f t="shared" si="52"/>
        <v> </v>
      </c>
      <c r="CV10" s="37" t="str">
        <f t="shared" si="53"/>
        <v> </v>
      </c>
      <c r="CW10" s="37" t="str">
        <f t="shared" si="54"/>
        <v> </v>
      </c>
      <c r="CX10">
        <v>4E-06</v>
      </c>
      <c r="CY10">
        <v>4.4E-05</v>
      </c>
      <c r="CZ10">
        <v>8.4E-05</v>
      </c>
      <c r="DA10">
        <v>0.000124</v>
      </c>
      <c r="DB10">
        <v>0.000164</v>
      </c>
      <c r="DC10">
        <v>0.000204</v>
      </c>
      <c r="DD10">
        <v>0.000244</v>
      </c>
      <c r="DE10">
        <v>0.000284</v>
      </c>
      <c r="DF10">
        <v>0.000324</v>
      </c>
      <c r="DG10">
        <v>0.000364</v>
      </c>
      <c r="DH10" t="str">
        <f t="shared" si="55"/>
        <v> </v>
      </c>
      <c r="DI10" t="str">
        <f t="shared" si="56"/>
        <v> </v>
      </c>
      <c r="DJ10" t="str">
        <f t="shared" si="57"/>
        <v> </v>
      </c>
      <c r="DK10" t="str">
        <f t="shared" si="58"/>
        <v> </v>
      </c>
      <c r="DL10" t="str">
        <f t="shared" si="59"/>
        <v> </v>
      </c>
      <c r="DM10" t="str">
        <f t="shared" si="60"/>
        <v> </v>
      </c>
      <c r="DN10" t="str">
        <f t="shared" si="61"/>
        <v> </v>
      </c>
      <c r="DO10" t="str">
        <f t="shared" si="62"/>
        <v> </v>
      </c>
      <c r="DP10" t="str">
        <f t="shared" si="63"/>
        <v> </v>
      </c>
      <c r="DQ10" t="str">
        <f t="shared" si="64"/>
        <v> </v>
      </c>
      <c r="DR10" t="str">
        <f t="shared" si="65"/>
        <v> </v>
      </c>
      <c r="DS10" t="str">
        <f t="shared" si="66"/>
        <v> </v>
      </c>
      <c r="DT10" t="str">
        <f t="shared" si="67"/>
        <v> </v>
      </c>
      <c r="DU10" t="str">
        <f t="shared" si="68"/>
        <v> </v>
      </c>
      <c r="DV10" t="str">
        <f t="shared" si="69"/>
        <v> </v>
      </c>
      <c r="DW10" t="str">
        <f t="shared" si="70"/>
        <v> </v>
      </c>
      <c r="DX10" t="str">
        <f t="shared" si="71"/>
        <v> </v>
      </c>
      <c r="DY10" t="str">
        <f t="shared" si="72"/>
        <v> </v>
      </c>
      <c r="DZ10" t="str">
        <f t="shared" si="73"/>
        <v> </v>
      </c>
      <c r="EA10" t="str">
        <f t="shared" si="74"/>
        <v> </v>
      </c>
      <c r="EB10" t="str">
        <f t="shared" si="75"/>
        <v> </v>
      </c>
    </row>
    <row r="11" spans="3:132" ht="24" customHeight="1">
      <c r="C11" s="166">
        <f>Input!G14</f>
        <v>0</v>
      </c>
      <c r="D11" s="127" t="e">
        <f>Input!#REF!</f>
        <v>#REF!</v>
      </c>
      <c r="E11" s="127">
        <f>Input!H14</f>
        <v>0</v>
      </c>
      <c r="F11" s="127">
        <f>Input!I14</f>
        <v>0</v>
      </c>
      <c r="G11" s="127">
        <f>Input!J14</f>
        <v>0</v>
      </c>
      <c r="H11" s="127">
        <f t="shared" si="6"/>
        <v>0</v>
      </c>
      <c r="I11" s="127">
        <f t="shared" si="7"/>
        <v>0</v>
      </c>
      <c r="J11" s="127">
        <f t="shared" si="8"/>
        <v>0</v>
      </c>
      <c r="K11" s="127">
        <f t="shared" si="0"/>
        <v>0</v>
      </c>
      <c r="L11" s="127">
        <f t="shared" si="9"/>
        <v>0</v>
      </c>
      <c r="M11" s="127">
        <f t="shared" si="10"/>
        <v>0</v>
      </c>
      <c r="N11" s="127">
        <f t="shared" si="11"/>
        <v>0</v>
      </c>
      <c r="O11" s="127">
        <f t="shared" si="12"/>
        <v>0</v>
      </c>
      <c r="P11" s="127">
        <f t="shared" si="13"/>
        <v>0</v>
      </c>
      <c r="Q11" s="127">
        <f t="shared" si="14"/>
        <v>0</v>
      </c>
      <c r="R11" s="127">
        <f t="shared" si="15"/>
        <v>0</v>
      </c>
      <c r="S11" s="127">
        <f t="shared" si="16"/>
        <v>0</v>
      </c>
      <c r="T11" s="127" t="str">
        <f t="shared" si="17"/>
        <v> </v>
      </c>
      <c r="U11" s="127" t="str">
        <f t="shared" si="18"/>
        <v> </v>
      </c>
      <c r="V11" s="43" t="str">
        <f t="shared" si="19"/>
        <v> </v>
      </c>
      <c r="W11" s="43" t="str">
        <f t="shared" si="20"/>
        <v> </v>
      </c>
      <c r="X11" s="44">
        <f t="shared" si="21"/>
        <v>0</v>
      </c>
      <c r="Y11" s="5" t="str">
        <f t="shared" si="2"/>
        <v> -0-0</v>
      </c>
      <c r="Z11" s="5">
        <f>Input!G14</f>
        <v>0</v>
      </c>
      <c r="AA11" s="23">
        <f>IF(Input!H14=0,0,IF(ISNA(VLOOKUP((CONCATENATE("Balance Test-",Input!K14)),points1,2,)),0,(VLOOKUP((CONCATENATE("Balance Test-",Input!K14)),points1,2,))))</f>
        <v>0</v>
      </c>
      <c r="AB11" s="23">
        <f>IF(Input!H14=" "," ",IF(ISNA(VLOOKUP((CONCATENATE("Standing Long Jump-",Input!L14)),points1,2,)),0,(VLOOKUP((CONCATENATE("Standing Long Jump-",Input!L14)),points1,2,))))</f>
        <v>0</v>
      </c>
      <c r="AC11" s="23">
        <f>IF(Input!H14=" "," ",IF(ISNA(VLOOKUP((CONCATENATE("Speed Bounce-",Input!M14)),points1,2,)),0,(VLOOKUP((CONCATENATE("Speed Bounce-",Input!M14)),points1,2,))))</f>
        <v>0</v>
      </c>
      <c r="AD11" s="23">
        <f>IF(Input!H14=" "," ",IF(ISNA(VLOOKUP((CONCATENATE("Target Throw-",Input!N14)),points1,2,)),0,(VLOOKUP((CONCATENATE("Target Throw-",Input!N14)),points1,2,))))</f>
        <v>0</v>
      </c>
      <c r="AE11" s="23">
        <f>IF(Input!H14=0,0,IF(Input!$F14&gt;6,IF(ISNA(VLOOKUP((CONCATENATE("Overhead Heave-",Input!O14)),points1,2,)),0,(VLOOKUP((CONCATENATE("Overhead Heave-",Input!O14)),points1,2,))),0))</f>
        <v>0</v>
      </c>
      <c r="AF11" s="23">
        <f t="shared" si="22"/>
        <v>0</v>
      </c>
      <c r="AG11" s="23">
        <f>IF(Input!H14=" "," ",IF(ISNA(VLOOKUP((CONCATENATE("Hi-Stepper-",Input!P14)),points1,2,)),0,(VLOOKUP((CONCATENATE("Hi-Stepper-",Input!P14)),points1,2,))))</f>
        <v>0</v>
      </c>
      <c r="AH11" s="23">
        <f>IF(Input!H14=" "," ",IF(ISNA(VLOOKUP((CONCATENATE("Chest Push-",Input!Q14)),points1,2,)),0,(VLOOKUP((CONCATENATE("Chest Push-",Input!Q14)),points1,2,))))</f>
        <v>0</v>
      </c>
      <c r="AI11" s="23">
        <f>IF(Input!H14=0,0,IF(ISNA(VLOOKUP((CONCATENATE("Vertical Jump-",Input!R14)),points1,2,)),0,(VLOOKUP((CONCATENATE("Vertical Jump-",Input!R14)),points1,2,))))</f>
        <v>0</v>
      </c>
      <c r="AJ11" s="23">
        <f>IF(Input!H14=0,0,IF(ISNA(VLOOKUP((CONCATENATE("Shuttle Run-",Input!S14)),points1,2,)),0,(VLOOKUP((CONCATENATE("Shuttle Run-",Input!S14)),points1,2,))))</f>
        <v>0</v>
      </c>
      <c r="AK11" s="23">
        <f>IF(Input!H14=0,0,IF(ISNA(VLOOKUP((CONCATENATE("Javelin Throw-",Input!T14)),points1,2,)),0,(VLOOKUP((CONCATENATE("Javelin Throw-",Input!T14)),points1,2,))))</f>
        <v>0</v>
      </c>
      <c r="AL11" s="23">
        <f>IF(Input!H14=0,0,IF(Input!$F14&gt;6,IF(ISNA(VLOOKUP((CONCATENATE("Shot-",Input!U14)),points1,2,)),0,(VLOOKUP((CONCATENATE("Shot-",Input!U14)),points1,2,))),0))</f>
        <v>0</v>
      </c>
      <c r="AM11" s="23">
        <f t="shared" si="23"/>
        <v>0</v>
      </c>
      <c r="AN11" s="23">
        <f>IF(Input!H14=0,0,IF(ISNA(VLOOKUP((CONCATENATE("Standing Triple Jump-",Input!V14)),points1,2,)),0,(VLOOKUP((CONCATENATE("Standing Triple Jump-",Input!V14)),points1,2,))))</f>
        <v>0</v>
      </c>
      <c r="AO11" s="13">
        <f>IF(Input!$F14&gt;6,COUNT(Input!K14:M14,Input!P14:S14,Input!V14,Input!AA14:AB14),IF(Input!$F14&lt;=6,COUNT(Input!K14:N14,Input!P14:T14,Input!V14)))</f>
        <v>0</v>
      </c>
      <c r="AP11">
        <f>IF(AO11&gt;=5,(LARGE((AA11:AC11,AF11:AJ11,AM11:AN11),1))+LARGE((AA11:AC11,AF11:AJ11,AM11:AN11),2)+LARGE((AA11:AC11,AF11:AJ11,AM11:AN11),3)+LARGE((AA11:AC11,AF11:AJ11,AM11:AN11),4)+LARGE((AA11:AC11,AF11:AJ11,AM11:AN11),5),0)</f>
        <v>0</v>
      </c>
      <c r="AQ11">
        <f>IF(AP11=0,0,IF((Input!J14="Boy")*AND(Input!F14&gt;6),VLOOKUP(AP11,award2,3),IF((Input!J14="Girl")*AND(Input!F14&gt;6),VLOOKUP(AP11,award2,2),IF((Input!J14="Boy")*AND(Input!F14&lt;=6),VLOOKUP(AP11,award12,3),IF((Input!J14="Girl")*AND(Input!F14&lt;=6),VLOOKUP(AP11,award12,2),0)))))</f>
        <v>0</v>
      </c>
      <c r="AR11">
        <f>IF(Input!$F14&gt;6,COUNT(Input!K14:M14,Input!P14:S14,Input!V14,Input!AA14:AB14),IF(Input!$F14&lt;=6,COUNT(Input!K14:N14,Input!P14:T14,Input!V14)))</f>
        <v>0</v>
      </c>
      <c r="AS11">
        <f t="shared" si="24"/>
        <v>0</v>
      </c>
      <c r="AT11">
        <f>IF(AS11=0,0,IF((Input!J14="Boy")*AND(Input!F14&gt;6),VLOOKUP(AS11,award2,5),IF((Input!J14="Girl")*AND(Input!F14&gt;6),VLOOKUP(AS11,award2,4),IF((Input!J14="Boy")*AND(Input!F14&lt;=6),VLOOKUP(AS11,award12,5),IF((Input!J14="Girl")*AND(Input!F14&lt;=6),VLOOKUP(AS11,award12,4),0)))))</f>
        <v>0</v>
      </c>
      <c r="AV11" t="str">
        <f t="shared" si="25"/>
        <v> </v>
      </c>
      <c r="AW11" t="str">
        <f t="shared" si="26"/>
        <v> </v>
      </c>
      <c r="AX11" t="str">
        <f t="shared" si="27"/>
        <v> </v>
      </c>
      <c r="AY11" t="str">
        <f t="shared" si="28"/>
        <v> </v>
      </c>
      <c r="AZ11" t="str">
        <f t="shared" si="29"/>
        <v> </v>
      </c>
      <c r="BA11" t="str">
        <f t="shared" si="30"/>
        <v> </v>
      </c>
      <c r="BB11" t="str">
        <f t="shared" si="31"/>
        <v> </v>
      </c>
      <c r="BC11" t="str">
        <f t="shared" si="32"/>
        <v> </v>
      </c>
      <c r="BD11" t="str">
        <f t="shared" si="33"/>
        <v> </v>
      </c>
      <c r="BE11" t="str">
        <f t="shared" si="34"/>
        <v> </v>
      </c>
      <c r="BG11" s="23" t="str">
        <f>IF(AV11=" "," ",IF(Input!$J14="Boy",IF(RANK(AV11,($AV11:$BE11),0)&lt;=5,AV11," ")," "))</f>
        <v> </v>
      </c>
      <c r="BH11" s="23" t="str">
        <f>IF(AW11=" "," ",IF(Input!$J14="Boy",IF(RANK(AW11,($AV11:$BE11),0)&lt;=5,AW11," ")," "))</f>
        <v> </v>
      </c>
      <c r="BI11" s="23" t="str">
        <f>IF(AX11=" "," ",IF(Input!$J14="Boy",IF(RANK(AX11,($AV11:$BE11),0)&lt;=5,AX11," ")," "))</f>
        <v> </v>
      </c>
      <c r="BJ11" s="23" t="str">
        <f>IF(AY11=" "," ",IF(Input!$J14="Boy",IF(RANK(AY11,($AV11:$BE11),0)&lt;=5,AY11," ")," "))</f>
        <v> </v>
      </c>
      <c r="BK11" s="23" t="str">
        <f>IF(AZ11=" "," ",IF(Input!$J14="Boy",IF(RANK(AZ11,($AV11:$BE11),0)&lt;=5,AZ11," ")," "))</f>
        <v> </v>
      </c>
      <c r="BL11" s="23" t="str">
        <f>IF(BA11=" "," ",IF(Input!$J14="Boy",IF(RANK(BA11,($AV11:$BE11),0)&lt;=5,BA11," ")," "))</f>
        <v> </v>
      </c>
      <c r="BM11" s="23" t="str">
        <f>IF(BB11=" "," ",IF(Input!$J14="Boy",IF(RANK(BB11,($AV11:$BE11),0)&lt;=5,BB11," ")," "))</f>
        <v> </v>
      </c>
      <c r="BN11" s="23" t="str">
        <f>IF(BC11=" "," ",IF(Input!$J14="Boy",IF(RANK(BC11,($AV11:$BE11),0)&lt;=5,BC11," ")," "))</f>
        <v> </v>
      </c>
      <c r="BO11" s="23" t="str">
        <f>IF(BD11=" "," ",IF(Input!$J14="Boy",IF(RANK(BD11,($AV11:$BE11),0)&lt;=5,BD11," ")," "))</f>
        <v> </v>
      </c>
      <c r="BP11" s="23" t="str">
        <f>IF(BE11=" "," ",IF(Input!$J14="Boy",IF(RANK(BE11,($AV11:$BE11),0)&lt;=5,BE11," ")," "))</f>
        <v> </v>
      </c>
      <c r="BR11" s="23" t="str">
        <f>IF(AV11=" "," ",IF(Input!$J14="Girl",IF(RANK(AV11,($AV11:$BE11),0)&lt;=5,AV11," ")," "))</f>
        <v> </v>
      </c>
      <c r="BS11" s="23" t="str">
        <f>IF(AW11=" "," ",IF(Input!$J14="Girl",IF(RANK(AW11,($AV11:$BE11),0)&lt;=5,AW11," ")," "))</f>
        <v> </v>
      </c>
      <c r="BT11" s="23" t="str">
        <f>IF(AX11=" "," ",IF(Input!$J14="Girl",IF(RANK(AX11,($AV11:$BE11),0)&lt;=5,AX11," ")," "))</f>
        <v> </v>
      </c>
      <c r="BU11" s="23" t="str">
        <f>IF(AY11=" "," ",IF(Input!$J14="Girl",IF(RANK(AY11,($AV11:$BE11),0)&lt;=5,AY11," ")," "))</f>
        <v> </v>
      </c>
      <c r="BV11" s="23" t="str">
        <f>IF(AZ11=" "," ",IF(Input!$J14="Girl",IF(RANK(AZ11,($AV11:$BE11),0)&lt;=5,AZ11," ")," "))</f>
        <v> </v>
      </c>
      <c r="BW11" s="23" t="str">
        <f>IF(BA11=" "," ",IF(Input!$J14="Girl",IF(RANK(BA11,($AV11:$BE11),0)&lt;=5,BA11," ")," "))</f>
        <v> </v>
      </c>
      <c r="BX11" s="23" t="str">
        <f>IF(BB11=" "," ",IF(Input!$J14="Girl",IF(RANK(BB11,($AV11:$BE11),0)&lt;=5,BB11," ")," "))</f>
        <v> </v>
      </c>
      <c r="BY11" s="23" t="str">
        <f>IF(BC11=" "," ",IF(Input!$J14="Girl",IF(RANK(BC11,($AV11:$BE11),0)&lt;=5,BC11," ")," "))</f>
        <v> </v>
      </c>
      <c r="BZ11" s="23" t="str">
        <f>IF(BD11=" "," ",IF(Input!$J14="Girl",IF(RANK(BD11,($AV11:$BE11),0)&lt;=5,BD11," ")," "))</f>
        <v> </v>
      </c>
      <c r="CA11" s="23" t="str">
        <f>IF(BE11=" "," ",IF(Input!$J14="Girl",IF(RANK(BE11,($AV11:$BE11),0)&lt;=5,BE11," ")," "))</f>
        <v> </v>
      </c>
      <c r="CC11" s="37" t="str">
        <f t="shared" si="35"/>
        <v> </v>
      </c>
      <c r="CD11" s="37" t="str">
        <f t="shared" si="36"/>
        <v> </v>
      </c>
      <c r="CE11" s="37" t="str">
        <f t="shared" si="37"/>
        <v> </v>
      </c>
      <c r="CF11" s="37" t="str">
        <f t="shared" si="38"/>
        <v> </v>
      </c>
      <c r="CG11" s="37" t="str">
        <f t="shared" si="39"/>
        <v> </v>
      </c>
      <c r="CH11" s="37" t="str">
        <f t="shared" si="40"/>
        <v> </v>
      </c>
      <c r="CI11" s="37" t="str">
        <f t="shared" si="41"/>
        <v> </v>
      </c>
      <c r="CJ11" s="37" t="str">
        <f t="shared" si="42"/>
        <v> </v>
      </c>
      <c r="CK11" s="37" t="str">
        <f t="shared" si="43"/>
        <v> </v>
      </c>
      <c r="CL11" s="37" t="str">
        <f t="shared" si="44"/>
        <v> </v>
      </c>
      <c r="CM11" s="1"/>
      <c r="CN11" s="37" t="str">
        <f t="shared" si="45"/>
        <v> </v>
      </c>
      <c r="CO11" s="37" t="str">
        <f t="shared" si="46"/>
        <v> </v>
      </c>
      <c r="CP11" s="37" t="str">
        <f t="shared" si="47"/>
        <v> </v>
      </c>
      <c r="CQ11" s="37" t="str">
        <f t="shared" si="48"/>
        <v> </v>
      </c>
      <c r="CR11" s="37" t="str">
        <f t="shared" si="49"/>
        <v> </v>
      </c>
      <c r="CS11" s="37" t="str">
        <f t="shared" si="50"/>
        <v> </v>
      </c>
      <c r="CT11" s="37" t="str">
        <f t="shared" si="51"/>
        <v> </v>
      </c>
      <c r="CU11" s="37" t="str">
        <f t="shared" si="52"/>
        <v> </v>
      </c>
      <c r="CV11" s="37" t="str">
        <f t="shared" si="53"/>
        <v> </v>
      </c>
      <c r="CW11" s="37" t="str">
        <f t="shared" si="54"/>
        <v> </v>
      </c>
      <c r="CX11">
        <v>5E-06</v>
      </c>
      <c r="CY11">
        <v>4.5E-05</v>
      </c>
      <c r="CZ11">
        <v>8.5E-05</v>
      </c>
      <c r="DA11">
        <v>0.000125</v>
      </c>
      <c r="DB11">
        <v>0.000165</v>
      </c>
      <c r="DC11">
        <v>0.000205</v>
      </c>
      <c r="DD11">
        <v>0.000245</v>
      </c>
      <c r="DE11">
        <v>0.000285</v>
      </c>
      <c r="DF11">
        <v>0.000325</v>
      </c>
      <c r="DG11">
        <v>0.000365</v>
      </c>
      <c r="DH11" t="str">
        <f t="shared" si="55"/>
        <v> </v>
      </c>
      <c r="DI11" t="str">
        <f t="shared" si="56"/>
        <v> </v>
      </c>
      <c r="DJ11" t="str">
        <f t="shared" si="57"/>
        <v> </v>
      </c>
      <c r="DK11" t="str">
        <f t="shared" si="58"/>
        <v> </v>
      </c>
      <c r="DL11" t="str">
        <f t="shared" si="59"/>
        <v> </v>
      </c>
      <c r="DM11" t="str">
        <f t="shared" si="60"/>
        <v> </v>
      </c>
      <c r="DN11" t="str">
        <f t="shared" si="61"/>
        <v> </v>
      </c>
      <c r="DO11" t="str">
        <f t="shared" si="62"/>
        <v> </v>
      </c>
      <c r="DP11" t="str">
        <f t="shared" si="63"/>
        <v> </v>
      </c>
      <c r="DQ11" t="str">
        <f t="shared" si="64"/>
        <v> </v>
      </c>
      <c r="DR11" t="str">
        <f t="shared" si="65"/>
        <v> </v>
      </c>
      <c r="DS11" t="str">
        <f t="shared" si="66"/>
        <v> </v>
      </c>
      <c r="DT11" t="str">
        <f t="shared" si="67"/>
        <v> </v>
      </c>
      <c r="DU11" t="str">
        <f t="shared" si="68"/>
        <v> </v>
      </c>
      <c r="DV11" t="str">
        <f t="shared" si="69"/>
        <v> </v>
      </c>
      <c r="DW11" t="str">
        <f t="shared" si="70"/>
        <v> </v>
      </c>
      <c r="DX11" t="str">
        <f t="shared" si="71"/>
        <v> </v>
      </c>
      <c r="DY11" t="str">
        <f t="shared" si="72"/>
        <v> </v>
      </c>
      <c r="DZ11" t="str">
        <f t="shared" si="73"/>
        <v> </v>
      </c>
      <c r="EA11" t="str">
        <f t="shared" si="74"/>
        <v> </v>
      </c>
      <c r="EB11" t="str">
        <f t="shared" si="75"/>
        <v> </v>
      </c>
    </row>
    <row r="12" spans="3:132" ht="24" customHeight="1">
      <c r="C12" s="166">
        <f>Input!G15</f>
        <v>0</v>
      </c>
      <c r="D12" s="127" t="e">
        <f>Input!#REF!</f>
        <v>#REF!</v>
      </c>
      <c r="E12" s="127">
        <f>Input!H15</f>
        <v>0</v>
      </c>
      <c r="F12" s="127">
        <f>Input!I15</f>
        <v>0</v>
      </c>
      <c r="G12" s="127">
        <f>Input!J15</f>
        <v>0</v>
      </c>
      <c r="H12" s="127">
        <f t="shared" si="6"/>
        <v>0</v>
      </c>
      <c r="I12" s="127">
        <f t="shared" si="7"/>
        <v>0</v>
      </c>
      <c r="J12" s="127">
        <f t="shared" si="8"/>
        <v>0</v>
      </c>
      <c r="K12" s="127">
        <f t="shared" si="0"/>
        <v>0</v>
      </c>
      <c r="L12" s="127">
        <f t="shared" si="9"/>
        <v>0</v>
      </c>
      <c r="M12" s="127">
        <f t="shared" si="10"/>
        <v>0</v>
      </c>
      <c r="N12" s="127">
        <f t="shared" si="11"/>
        <v>0</v>
      </c>
      <c r="O12" s="127">
        <f t="shared" si="12"/>
        <v>0</v>
      </c>
      <c r="P12" s="127">
        <f t="shared" si="13"/>
        <v>0</v>
      </c>
      <c r="Q12" s="127">
        <f t="shared" si="14"/>
        <v>0</v>
      </c>
      <c r="R12" s="127">
        <f t="shared" si="15"/>
        <v>0</v>
      </c>
      <c r="S12" s="127">
        <f t="shared" si="16"/>
        <v>0</v>
      </c>
      <c r="T12" s="127" t="str">
        <f t="shared" si="17"/>
        <v> </v>
      </c>
      <c r="U12" s="127" t="str">
        <f t="shared" si="18"/>
        <v> </v>
      </c>
      <c r="V12" s="43" t="str">
        <f t="shared" si="19"/>
        <v> </v>
      </c>
      <c r="W12" s="43" t="str">
        <f t="shared" si="20"/>
        <v> </v>
      </c>
      <c r="X12" s="44">
        <f t="shared" si="21"/>
        <v>0</v>
      </c>
      <c r="Y12" s="5" t="str">
        <f t="shared" si="2"/>
        <v> -0-0</v>
      </c>
      <c r="Z12" s="5">
        <f>Input!G15</f>
        <v>0</v>
      </c>
      <c r="AA12" s="23">
        <f>IF(Input!H15=0,0,IF(ISNA(VLOOKUP((CONCATENATE("Balance Test-",Input!K15)),points1,2,)),0,(VLOOKUP((CONCATENATE("Balance Test-",Input!K15)),points1,2,))))</f>
        <v>0</v>
      </c>
      <c r="AB12" s="23">
        <f>IF(Input!H15=" "," ",IF(ISNA(VLOOKUP((CONCATENATE("Standing Long Jump-",Input!L15)),points1,2,)),0,(VLOOKUP((CONCATENATE("Standing Long Jump-",Input!L15)),points1,2,))))</f>
        <v>0</v>
      </c>
      <c r="AC12" s="23">
        <f>IF(Input!H15=" "," ",IF(ISNA(VLOOKUP((CONCATENATE("Speed Bounce-",Input!M15)),points1,2,)),0,(VLOOKUP((CONCATENATE("Speed Bounce-",Input!M15)),points1,2,))))</f>
        <v>0</v>
      </c>
      <c r="AD12" s="23">
        <f>IF(Input!H15=" "," ",IF(ISNA(VLOOKUP((CONCATENATE("Target Throw-",Input!N15)),points1,2,)),0,(VLOOKUP((CONCATENATE("Target Throw-",Input!N15)),points1,2,))))</f>
        <v>0</v>
      </c>
      <c r="AE12" s="23">
        <f>IF(Input!H15=0,0,IF(Input!$F15&gt;6,IF(ISNA(VLOOKUP((CONCATENATE("Overhead Heave-",Input!O15)),points1,2,)),0,(VLOOKUP((CONCATENATE("Overhead Heave-",Input!O15)),points1,2,))),0))</f>
        <v>0</v>
      </c>
      <c r="AF12" s="23">
        <f t="shared" si="22"/>
        <v>0</v>
      </c>
      <c r="AG12" s="23">
        <f>IF(Input!H15=" "," ",IF(ISNA(VLOOKUP((CONCATENATE("Hi-Stepper-",Input!P15)),points1,2,)),0,(VLOOKUP((CONCATENATE("Hi-Stepper-",Input!P15)),points1,2,))))</f>
        <v>0</v>
      </c>
      <c r="AH12" s="23">
        <f>IF(Input!H15=" "," ",IF(ISNA(VLOOKUP((CONCATENATE("Chest Push-",Input!Q15)),points1,2,)),0,(VLOOKUP((CONCATENATE("Chest Push-",Input!Q15)),points1,2,))))</f>
        <v>0</v>
      </c>
      <c r="AI12" s="23">
        <f>IF(Input!H15=0,0,IF(ISNA(VLOOKUP((CONCATENATE("Vertical Jump-",Input!R15)),points1,2,)),0,(VLOOKUP((CONCATENATE("Vertical Jump-",Input!R15)),points1,2,))))</f>
        <v>0</v>
      </c>
      <c r="AJ12" s="23">
        <f>IF(Input!H15=0,0,IF(ISNA(VLOOKUP((CONCATENATE("Shuttle Run-",Input!S15)),points1,2,)),0,(VLOOKUP((CONCATENATE("Shuttle Run-",Input!S15)),points1,2,))))</f>
        <v>0</v>
      </c>
      <c r="AK12" s="23">
        <f>IF(Input!H15=0,0,IF(ISNA(VLOOKUP((CONCATENATE("Javelin Throw-",Input!T15)),points1,2,)),0,(VLOOKUP((CONCATENATE("Javelin Throw-",Input!T15)),points1,2,))))</f>
        <v>0</v>
      </c>
      <c r="AL12" s="23">
        <f>IF(Input!H15=0,0,IF(Input!$F15&gt;6,IF(ISNA(VLOOKUP((CONCATENATE("Shot-",Input!U15)),points1,2,)),0,(VLOOKUP((CONCATENATE("Shot-",Input!U15)),points1,2,))),0))</f>
        <v>0</v>
      </c>
      <c r="AM12" s="23">
        <f t="shared" si="23"/>
        <v>0</v>
      </c>
      <c r="AN12" s="23">
        <f>IF(Input!H15=0,0,IF(ISNA(VLOOKUP((CONCATENATE("Standing Triple Jump-",Input!V15)),points1,2,)),0,(VLOOKUP((CONCATENATE("Standing Triple Jump-",Input!V15)),points1,2,))))</f>
        <v>0</v>
      </c>
      <c r="AO12" s="13">
        <f>IF(Input!$F15&gt;6,COUNT(Input!K15:M15,Input!P15:S15,Input!V15,Input!AA15:AB15),IF(Input!$F15&lt;=6,COUNT(Input!K15:N15,Input!P15:T15,Input!V15)))</f>
        <v>0</v>
      </c>
      <c r="AP12">
        <f>IF(AO12&gt;=5,(LARGE((AA12:AC12,AF12:AJ12,AM12:AN12),1))+LARGE((AA12:AC12,AF12:AJ12,AM12:AN12),2)+LARGE((AA12:AC12,AF12:AJ12,AM12:AN12),3)+LARGE((AA12:AC12,AF12:AJ12,AM12:AN12),4)+LARGE((AA12:AC12,AF12:AJ12,AM12:AN12),5),0)</f>
        <v>0</v>
      </c>
      <c r="AQ12">
        <f>IF(AP12=0,0,IF((Input!J15="Boy")*AND(Input!F15&gt;6),VLOOKUP(AP12,award2,3),IF((Input!J15="Girl")*AND(Input!F15&gt;6),VLOOKUP(AP12,award2,2),IF((Input!J15="Boy")*AND(Input!F15&lt;=6),VLOOKUP(AP12,award12,3),IF((Input!J15="Girl")*AND(Input!F15&lt;=6),VLOOKUP(AP12,award12,2),0)))))</f>
        <v>0</v>
      </c>
      <c r="AR12">
        <f>IF(Input!$F15&gt;6,COUNT(Input!K15:M15,Input!P15:S15,Input!V15,Input!AA15:AB15),IF(Input!$F15&lt;=6,COUNT(Input!K15:N15,Input!P15:T15,Input!V15)))</f>
        <v>0</v>
      </c>
      <c r="AS12">
        <f t="shared" si="24"/>
        <v>0</v>
      </c>
      <c r="AT12">
        <f>IF(AS12=0,0,IF((Input!J15="Boy")*AND(Input!F15&gt;6),VLOOKUP(AS12,award2,5),IF((Input!J15="Girl")*AND(Input!F15&gt;6),VLOOKUP(AS12,award2,4),IF((Input!J15="Boy")*AND(Input!F15&lt;=6),VLOOKUP(AS12,award12,5),IF((Input!J15="Girl")*AND(Input!F15&lt;=6),VLOOKUP(AS12,award12,4),0)))))</f>
        <v>0</v>
      </c>
      <c r="AV12" t="str">
        <f t="shared" si="25"/>
        <v> </v>
      </c>
      <c r="AW12" t="str">
        <f t="shared" si="26"/>
        <v> </v>
      </c>
      <c r="AX12" t="str">
        <f t="shared" si="27"/>
        <v> </v>
      </c>
      <c r="AY12" t="str">
        <f t="shared" si="28"/>
        <v> </v>
      </c>
      <c r="AZ12" t="str">
        <f t="shared" si="29"/>
        <v> </v>
      </c>
      <c r="BA12" t="str">
        <f t="shared" si="30"/>
        <v> </v>
      </c>
      <c r="BB12" t="str">
        <f t="shared" si="31"/>
        <v> </v>
      </c>
      <c r="BC12" t="str">
        <f t="shared" si="32"/>
        <v> </v>
      </c>
      <c r="BD12" t="str">
        <f t="shared" si="33"/>
        <v> </v>
      </c>
      <c r="BE12" t="str">
        <f t="shared" si="34"/>
        <v> </v>
      </c>
      <c r="BG12" s="23" t="str">
        <f>IF(AV12=" "," ",IF(Input!$J15="Boy",IF(RANK(AV12,($AV12:$BE12),0)&lt;=5,AV12," ")," "))</f>
        <v> </v>
      </c>
      <c r="BH12" s="23" t="str">
        <f>IF(AW12=" "," ",IF(Input!$J15="Boy",IF(RANK(AW12,($AV12:$BE12),0)&lt;=5,AW12," ")," "))</f>
        <v> </v>
      </c>
      <c r="BI12" s="23" t="str">
        <f>IF(AX12=" "," ",IF(Input!$J15="Boy",IF(RANK(AX12,($AV12:$BE12),0)&lt;=5,AX12," ")," "))</f>
        <v> </v>
      </c>
      <c r="BJ12" s="23" t="str">
        <f>IF(AY12=" "," ",IF(Input!$J15="Boy",IF(RANK(AY12,($AV12:$BE12),0)&lt;=5,AY12," ")," "))</f>
        <v> </v>
      </c>
      <c r="BK12" s="23" t="str">
        <f>IF(AZ12=" "," ",IF(Input!$J15="Boy",IF(RANK(AZ12,($AV12:$BE12),0)&lt;=5,AZ12," ")," "))</f>
        <v> </v>
      </c>
      <c r="BL12" s="23" t="str">
        <f>IF(BA12=" "," ",IF(Input!$J15="Boy",IF(RANK(BA12,($AV12:$BE12),0)&lt;=5,BA12," ")," "))</f>
        <v> </v>
      </c>
      <c r="BM12" s="23" t="str">
        <f>IF(BB12=" "," ",IF(Input!$J15="Boy",IF(RANK(BB12,($AV12:$BE12),0)&lt;=5,BB12," ")," "))</f>
        <v> </v>
      </c>
      <c r="BN12" s="23" t="str">
        <f>IF(BC12=" "," ",IF(Input!$J15="Boy",IF(RANK(BC12,($AV12:$BE12),0)&lt;=5,BC12," ")," "))</f>
        <v> </v>
      </c>
      <c r="BO12" s="23" t="str">
        <f>IF(BD12=" "," ",IF(Input!$J15="Boy",IF(RANK(BD12,($AV12:$BE12),0)&lt;=5,BD12," ")," "))</f>
        <v> </v>
      </c>
      <c r="BP12" s="23" t="str">
        <f>IF(BE12=" "," ",IF(Input!$J15="Boy",IF(RANK(BE12,($AV12:$BE12),0)&lt;=5,BE12," ")," "))</f>
        <v> </v>
      </c>
      <c r="BR12" s="23" t="str">
        <f>IF(AV12=" "," ",IF(Input!$J15="Girl",IF(RANK(AV12,($AV12:$BE12),0)&lt;=5,AV12," ")," "))</f>
        <v> </v>
      </c>
      <c r="BS12" s="23" t="str">
        <f>IF(AW12=" "," ",IF(Input!$J15="Girl",IF(RANK(AW12,($AV12:$BE12),0)&lt;=5,AW12," ")," "))</f>
        <v> </v>
      </c>
      <c r="BT12" s="23" t="str">
        <f>IF(AX12=" "," ",IF(Input!$J15="Girl",IF(RANK(AX12,($AV12:$BE12),0)&lt;=5,AX12," ")," "))</f>
        <v> </v>
      </c>
      <c r="BU12" s="23" t="str">
        <f>IF(AY12=" "," ",IF(Input!$J15="Girl",IF(RANK(AY12,($AV12:$BE12),0)&lt;=5,AY12," ")," "))</f>
        <v> </v>
      </c>
      <c r="BV12" s="23" t="str">
        <f>IF(AZ12=" "," ",IF(Input!$J15="Girl",IF(RANK(AZ12,($AV12:$BE12),0)&lt;=5,AZ12," ")," "))</f>
        <v> </v>
      </c>
      <c r="BW12" s="23" t="str">
        <f>IF(BA12=" "," ",IF(Input!$J15="Girl",IF(RANK(BA12,($AV12:$BE12),0)&lt;=5,BA12," ")," "))</f>
        <v> </v>
      </c>
      <c r="BX12" s="23" t="str">
        <f>IF(BB12=" "," ",IF(Input!$J15="Girl",IF(RANK(BB12,($AV12:$BE12),0)&lt;=5,BB12," ")," "))</f>
        <v> </v>
      </c>
      <c r="BY12" s="23" t="str">
        <f>IF(BC12=" "," ",IF(Input!$J15="Girl",IF(RANK(BC12,($AV12:$BE12),0)&lt;=5,BC12," ")," "))</f>
        <v> </v>
      </c>
      <c r="BZ12" s="23" t="str">
        <f>IF(BD12=" "," ",IF(Input!$J15="Girl",IF(RANK(BD12,($AV12:$BE12),0)&lt;=5,BD12," ")," "))</f>
        <v> </v>
      </c>
      <c r="CA12" s="23" t="str">
        <f>IF(BE12=" "," ",IF(Input!$J15="Girl",IF(RANK(BE12,($AV12:$BE12),0)&lt;=5,BE12," ")," "))</f>
        <v> </v>
      </c>
      <c r="CC12" s="37" t="str">
        <f t="shared" si="35"/>
        <v> </v>
      </c>
      <c r="CD12" s="37" t="str">
        <f t="shared" si="36"/>
        <v> </v>
      </c>
      <c r="CE12" s="37" t="str">
        <f t="shared" si="37"/>
        <v> </v>
      </c>
      <c r="CF12" s="37" t="str">
        <f t="shared" si="38"/>
        <v> </v>
      </c>
      <c r="CG12" s="37" t="str">
        <f t="shared" si="39"/>
        <v> </v>
      </c>
      <c r="CH12" s="37" t="str">
        <f t="shared" si="40"/>
        <v> </v>
      </c>
      <c r="CI12" s="37" t="str">
        <f t="shared" si="41"/>
        <v> </v>
      </c>
      <c r="CJ12" s="37" t="str">
        <f t="shared" si="42"/>
        <v> </v>
      </c>
      <c r="CK12" s="37" t="str">
        <f t="shared" si="43"/>
        <v> </v>
      </c>
      <c r="CL12" s="37" t="str">
        <f t="shared" si="44"/>
        <v> </v>
      </c>
      <c r="CM12" s="1"/>
      <c r="CN12" s="37" t="str">
        <f t="shared" si="45"/>
        <v> </v>
      </c>
      <c r="CO12" s="37" t="str">
        <f t="shared" si="46"/>
        <v> </v>
      </c>
      <c r="CP12" s="37" t="str">
        <f t="shared" si="47"/>
        <v> </v>
      </c>
      <c r="CQ12" s="37" t="str">
        <f t="shared" si="48"/>
        <v> </v>
      </c>
      <c r="CR12" s="37" t="str">
        <f t="shared" si="49"/>
        <v> </v>
      </c>
      <c r="CS12" s="37" t="str">
        <f t="shared" si="50"/>
        <v> </v>
      </c>
      <c r="CT12" s="37" t="str">
        <f t="shared" si="51"/>
        <v> </v>
      </c>
      <c r="CU12" s="37" t="str">
        <f t="shared" si="52"/>
        <v> </v>
      </c>
      <c r="CV12" s="37" t="str">
        <f t="shared" si="53"/>
        <v> </v>
      </c>
      <c r="CW12" s="37" t="str">
        <f t="shared" si="54"/>
        <v> </v>
      </c>
      <c r="CX12">
        <v>6E-06</v>
      </c>
      <c r="CY12">
        <v>4.6E-05</v>
      </c>
      <c r="CZ12">
        <v>8.6E-05</v>
      </c>
      <c r="DA12">
        <v>0.000126</v>
      </c>
      <c r="DB12">
        <v>0.000166</v>
      </c>
      <c r="DC12">
        <v>0.000206</v>
      </c>
      <c r="DD12">
        <v>0.000246</v>
      </c>
      <c r="DE12">
        <v>0.000286</v>
      </c>
      <c r="DF12">
        <v>0.000326</v>
      </c>
      <c r="DG12">
        <v>0.000366</v>
      </c>
      <c r="DH12" t="str">
        <f t="shared" si="55"/>
        <v> </v>
      </c>
      <c r="DI12" t="str">
        <f t="shared" si="56"/>
        <v> </v>
      </c>
      <c r="DJ12" t="str">
        <f t="shared" si="57"/>
        <v> </v>
      </c>
      <c r="DK12" t="str">
        <f t="shared" si="58"/>
        <v> </v>
      </c>
      <c r="DL12" t="str">
        <f t="shared" si="59"/>
        <v> </v>
      </c>
      <c r="DM12" t="str">
        <f t="shared" si="60"/>
        <v> </v>
      </c>
      <c r="DN12" t="str">
        <f t="shared" si="61"/>
        <v> </v>
      </c>
      <c r="DO12" t="str">
        <f t="shared" si="62"/>
        <v> </v>
      </c>
      <c r="DP12" t="str">
        <f t="shared" si="63"/>
        <v> </v>
      </c>
      <c r="DQ12" t="str">
        <f t="shared" si="64"/>
        <v> </v>
      </c>
      <c r="DR12" t="str">
        <f t="shared" si="65"/>
        <v> </v>
      </c>
      <c r="DS12" t="str">
        <f t="shared" si="66"/>
        <v> </v>
      </c>
      <c r="DT12" t="str">
        <f t="shared" si="67"/>
        <v> </v>
      </c>
      <c r="DU12" t="str">
        <f t="shared" si="68"/>
        <v> </v>
      </c>
      <c r="DV12" t="str">
        <f t="shared" si="69"/>
        <v> </v>
      </c>
      <c r="DW12" t="str">
        <f t="shared" si="70"/>
        <v> </v>
      </c>
      <c r="DX12" t="str">
        <f t="shared" si="71"/>
        <v> </v>
      </c>
      <c r="DY12" t="str">
        <f t="shared" si="72"/>
        <v> </v>
      </c>
      <c r="DZ12" t="str">
        <f t="shared" si="73"/>
        <v> </v>
      </c>
      <c r="EA12" t="str">
        <f t="shared" si="74"/>
        <v> </v>
      </c>
      <c r="EB12" t="str">
        <f t="shared" si="75"/>
        <v> </v>
      </c>
    </row>
    <row r="13" spans="3:132" ht="24" customHeight="1">
      <c r="C13" s="166">
        <f>Input!G16</f>
        <v>0</v>
      </c>
      <c r="D13" s="127" t="e">
        <f>Input!#REF!</f>
        <v>#REF!</v>
      </c>
      <c r="E13" s="127">
        <f>Input!H16</f>
        <v>0</v>
      </c>
      <c r="F13" s="127">
        <f>Input!I16</f>
        <v>0</v>
      </c>
      <c r="G13" s="127">
        <f>Input!J16</f>
        <v>0</v>
      </c>
      <c r="H13" s="127">
        <f t="shared" si="6"/>
        <v>0</v>
      </c>
      <c r="I13" s="127">
        <f t="shared" si="7"/>
        <v>0</v>
      </c>
      <c r="J13" s="127">
        <f t="shared" si="8"/>
        <v>0</v>
      </c>
      <c r="K13" s="127">
        <f t="shared" si="0"/>
        <v>0</v>
      </c>
      <c r="L13" s="127">
        <f t="shared" si="9"/>
        <v>0</v>
      </c>
      <c r="M13" s="127">
        <f t="shared" si="10"/>
        <v>0</v>
      </c>
      <c r="N13" s="127">
        <f t="shared" si="11"/>
        <v>0</v>
      </c>
      <c r="O13" s="127">
        <f t="shared" si="12"/>
        <v>0</v>
      </c>
      <c r="P13" s="127">
        <f t="shared" si="13"/>
        <v>0</v>
      </c>
      <c r="Q13" s="127">
        <f t="shared" si="14"/>
        <v>0</v>
      </c>
      <c r="R13" s="127">
        <f t="shared" si="15"/>
        <v>0</v>
      </c>
      <c r="S13" s="127">
        <f t="shared" si="16"/>
        <v>0</v>
      </c>
      <c r="T13" s="127" t="str">
        <f t="shared" si="17"/>
        <v> </v>
      </c>
      <c r="U13" s="127" t="str">
        <f t="shared" si="18"/>
        <v> </v>
      </c>
      <c r="V13" s="43" t="str">
        <f t="shared" si="19"/>
        <v> </v>
      </c>
      <c r="W13" s="43" t="str">
        <f t="shared" si="20"/>
        <v> </v>
      </c>
      <c r="X13" s="44">
        <f t="shared" si="21"/>
        <v>0</v>
      </c>
      <c r="Y13" s="5" t="str">
        <f t="shared" si="2"/>
        <v> -0-0</v>
      </c>
      <c r="Z13" s="5">
        <f>Input!G16</f>
        <v>0</v>
      </c>
      <c r="AA13" s="23">
        <f>IF(Input!H16=0,0,IF(ISNA(VLOOKUP((CONCATENATE("Balance Test-",Input!K16)),points1,2,)),0,(VLOOKUP((CONCATENATE("Balance Test-",Input!K16)),points1,2,))))</f>
        <v>0</v>
      </c>
      <c r="AB13" s="23">
        <f>IF(Input!H16=" "," ",IF(ISNA(VLOOKUP((CONCATENATE("Standing Long Jump-",Input!L16)),points1,2,)),0,(VLOOKUP((CONCATENATE("Standing Long Jump-",Input!L16)),points1,2,))))</f>
        <v>0</v>
      </c>
      <c r="AC13" s="23">
        <f>IF(Input!H16=" "," ",IF(ISNA(VLOOKUP((CONCATENATE("Speed Bounce-",Input!M16)),points1,2,)),0,(VLOOKUP((CONCATENATE("Speed Bounce-",Input!M16)),points1,2,))))</f>
        <v>0</v>
      </c>
      <c r="AD13" s="23">
        <f>IF(Input!H16=" "," ",IF(ISNA(VLOOKUP((CONCATENATE("Target Throw-",Input!N16)),points1,2,)),0,(VLOOKUP((CONCATENATE("Target Throw-",Input!N16)),points1,2,))))</f>
        <v>0</v>
      </c>
      <c r="AE13" s="23">
        <f>IF(Input!H16=0,0,IF(Input!$F16&gt;6,IF(ISNA(VLOOKUP((CONCATENATE("Overhead Heave-",Input!O16)),points1,2,)),0,(VLOOKUP((CONCATENATE("Overhead Heave-",Input!O16)),points1,2,))),0))</f>
        <v>0</v>
      </c>
      <c r="AF13" s="23">
        <f t="shared" si="22"/>
        <v>0</v>
      </c>
      <c r="AG13" s="23">
        <f>IF(Input!H16=" "," ",IF(ISNA(VLOOKUP((CONCATENATE("Hi-Stepper-",Input!P16)),points1,2,)),0,(VLOOKUP((CONCATENATE("Hi-Stepper-",Input!P16)),points1,2,))))</f>
        <v>0</v>
      </c>
      <c r="AH13" s="23">
        <f>IF(Input!H16=" "," ",IF(ISNA(VLOOKUP((CONCATENATE("Chest Push-",Input!Q16)),points1,2,)),0,(VLOOKUP((CONCATENATE("Chest Push-",Input!Q16)),points1,2,))))</f>
        <v>0</v>
      </c>
      <c r="AI13" s="23">
        <f>IF(Input!H16=0,0,IF(ISNA(VLOOKUP((CONCATENATE("Vertical Jump-",Input!R16)),points1,2,)),0,(VLOOKUP((CONCATENATE("Vertical Jump-",Input!R16)),points1,2,))))</f>
        <v>0</v>
      </c>
      <c r="AJ13" s="23">
        <f>IF(Input!H16=0,0,IF(ISNA(VLOOKUP((CONCATENATE("Shuttle Run-",Input!S16)),points1,2,)),0,(VLOOKUP((CONCATENATE("Shuttle Run-",Input!S16)),points1,2,))))</f>
        <v>0</v>
      </c>
      <c r="AK13" s="23">
        <f>IF(Input!H16=0,0,IF(ISNA(VLOOKUP((CONCATENATE("Javelin Throw-",Input!T16)),points1,2,)),0,(VLOOKUP((CONCATENATE("Javelin Throw-",Input!T16)),points1,2,))))</f>
        <v>0</v>
      </c>
      <c r="AL13" s="23">
        <f>IF(Input!H16=0,0,IF(Input!$F16&gt;6,IF(ISNA(VLOOKUP((CONCATENATE("Shot-",Input!U16)),points1,2,)),0,(VLOOKUP((CONCATENATE("Shot-",Input!U16)),points1,2,))),0))</f>
        <v>0</v>
      </c>
      <c r="AM13" s="23">
        <f t="shared" si="23"/>
        <v>0</v>
      </c>
      <c r="AN13" s="23">
        <f>IF(Input!H16=0,0,IF(ISNA(VLOOKUP((CONCATENATE("Standing Triple Jump-",Input!V16)),points1,2,)),0,(VLOOKUP((CONCATENATE("Standing Triple Jump-",Input!V16)),points1,2,))))</f>
        <v>0</v>
      </c>
      <c r="AO13" s="13">
        <f>IF(Input!$F16&gt;6,COUNT(Input!K16:M16,Input!P16:S16,Input!V16,Input!AA16:AB16),IF(Input!$F16&lt;=6,COUNT(Input!K16:N16,Input!P16:T16,Input!V16)))</f>
        <v>0</v>
      </c>
      <c r="AP13">
        <f>IF(AO13&gt;=5,(LARGE((AA13:AC13,AF13:AJ13,AM13:AN13),1))+LARGE((AA13:AC13,AF13:AJ13,AM13:AN13),2)+LARGE((AA13:AC13,AF13:AJ13,AM13:AN13),3)+LARGE((AA13:AC13,AF13:AJ13,AM13:AN13),4)+LARGE((AA13:AC13,AF13:AJ13,AM13:AN13),5),0)</f>
        <v>0</v>
      </c>
      <c r="AQ13">
        <f>IF(AP13=0,0,IF((Input!J16="Boy")*AND(Input!F16&gt;6),VLOOKUP(AP13,award2,3),IF((Input!J16="Girl")*AND(Input!F16&gt;6),VLOOKUP(AP13,award2,2),IF((Input!J16="Boy")*AND(Input!F16&lt;=6),VLOOKUP(AP13,award12,3),IF((Input!J16="Girl")*AND(Input!F16&lt;=6),VLOOKUP(AP13,award12,2),0)))))</f>
        <v>0</v>
      </c>
      <c r="AR13">
        <f>IF(Input!$F16&gt;6,COUNT(Input!K16:M16,Input!P16:S16,Input!V16,Input!AA16:AB16),IF(Input!$F16&lt;=6,COUNT(Input!K16:N16,Input!P16:T16,Input!V16)))</f>
        <v>0</v>
      </c>
      <c r="AS13">
        <f t="shared" si="24"/>
        <v>0</v>
      </c>
      <c r="AT13">
        <f>IF(AS13=0,0,IF((Input!J16="Boy")*AND(Input!F16&gt;6),VLOOKUP(AS13,award2,5),IF((Input!J16="Girl")*AND(Input!F16&gt;6),VLOOKUP(AS13,award2,4),IF((Input!J16="Boy")*AND(Input!F16&lt;=6),VLOOKUP(AS13,award12,5),IF((Input!J16="Girl")*AND(Input!F16&lt;=6),VLOOKUP(AS13,award12,4),0)))))</f>
        <v>0</v>
      </c>
      <c r="AV13" t="str">
        <f t="shared" si="25"/>
        <v> </v>
      </c>
      <c r="AW13" t="str">
        <f t="shared" si="26"/>
        <v> </v>
      </c>
      <c r="AX13" t="str">
        <f t="shared" si="27"/>
        <v> </v>
      </c>
      <c r="AY13" t="str">
        <f t="shared" si="28"/>
        <v> </v>
      </c>
      <c r="AZ13" t="str">
        <f t="shared" si="29"/>
        <v> </v>
      </c>
      <c r="BA13" t="str">
        <f t="shared" si="30"/>
        <v> </v>
      </c>
      <c r="BB13" t="str">
        <f t="shared" si="31"/>
        <v> </v>
      </c>
      <c r="BC13" t="str">
        <f t="shared" si="32"/>
        <v> </v>
      </c>
      <c r="BD13" t="str">
        <f t="shared" si="33"/>
        <v> </v>
      </c>
      <c r="BE13" t="str">
        <f t="shared" si="34"/>
        <v> </v>
      </c>
      <c r="BG13" s="23" t="str">
        <f>IF(AV13=" "," ",IF(Input!$J16="Boy",IF(RANK(AV13,($AV13:$BE13),0)&lt;=5,AV13," ")," "))</f>
        <v> </v>
      </c>
      <c r="BH13" s="23" t="str">
        <f>IF(AW13=" "," ",IF(Input!$J16="Boy",IF(RANK(AW13,($AV13:$BE13),0)&lt;=5,AW13," ")," "))</f>
        <v> </v>
      </c>
      <c r="BI13" s="23" t="str">
        <f>IF(AX13=" "," ",IF(Input!$J16="Boy",IF(RANK(AX13,($AV13:$BE13),0)&lt;=5,AX13," ")," "))</f>
        <v> </v>
      </c>
      <c r="BJ13" s="23" t="str">
        <f>IF(AY13=" "," ",IF(Input!$J16="Boy",IF(RANK(AY13,($AV13:$BE13),0)&lt;=5,AY13," ")," "))</f>
        <v> </v>
      </c>
      <c r="BK13" s="23" t="str">
        <f>IF(AZ13=" "," ",IF(Input!$J16="Boy",IF(RANK(AZ13,($AV13:$BE13),0)&lt;=5,AZ13," ")," "))</f>
        <v> </v>
      </c>
      <c r="BL13" s="23" t="str">
        <f>IF(BA13=" "," ",IF(Input!$J16="Boy",IF(RANK(BA13,($AV13:$BE13),0)&lt;=5,BA13," ")," "))</f>
        <v> </v>
      </c>
      <c r="BM13" s="23" t="str">
        <f>IF(BB13=" "," ",IF(Input!$J16="Boy",IF(RANK(BB13,($AV13:$BE13),0)&lt;=5,BB13," ")," "))</f>
        <v> </v>
      </c>
      <c r="BN13" s="23" t="str">
        <f>IF(BC13=" "," ",IF(Input!$J16="Boy",IF(RANK(BC13,($AV13:$BE13),0)&lt;=5,BC13," ")," "))</f>
        <v> </v>
      </c>
      <c r="BO13" s="23" t="str">
        <f>IF(BD13=" "," ",IF(Input!$J16="Boy",IF(RANK(BD13,($AV13:$BE13),0)&lt;=5,BD13," ")," "))</f>
        <v> </v>
      </c>
      <c r="BP13" s="23" t="str">
        <f>IF(BE13=" "," ",IF(Input!$J16="Boy",IF(RANK(BE13,($AV13:$BE13),0)&lt;=5,BE13," ")," "))</f>
        <v> </v>
      </c>
      <c r="BR13" s="23" t="str">
        <f>IF(AV13=" "," ",IF(Input!$J16="Girl",IF(RANK(AV13,($AV13:$BE13),0)&lt;=5,AV13," ")," "))</f>
        <v> </v>
      </c>
      <c r="BS13" s="23" t="str">
        <f>IF(AW13=" "," ",IF(Input!$J16="Girl",IF(RANK(AW13,($AV13:$BE13),0)&lt;=5,AW13," ")," "))</f>
        <v> </v>
      </c>
      <c r="BT13" s="23" t="str">
        <f>IF(AX13=" "," ",IF(Input!$J16="Girl",IF(RANK(AX13,($AV13:$BE13),0)&lt;=5,AX13," ")," "))</f>
        <v> </v>
      </c>
      <c r="BU13" s="23" t="str">
        <f>IF(AY13=" "," ",IF(Input!$J16="Girl",IF(RANK(AY13,($AV13:$BE13),0)&lt;=5,AY13," ")," "))</f>
        <v> </v>
      </c>
      <c r="BV13" s="23" t="str">
        <f>IF(AZ13=" "," ",IF(Input!$J16="Girl",IF(RANK(AZ13,($AV13:$BE13),0)&lt;=5,AZ13," ")," "))</f>
        <v> </v>
      </c>
      <c r="BW13" s="23" t="str">
        <f>IF(BA13=" "," ",IF(Input!$J16="Girl",IF(RANK(BA13,($AV13:$BE13),0)&lt;=5,BA13," ")," "))</f>
        <v> </v>
      </c>
      <c r="BX13" s="23" t="str">
        <f>IF(BB13=" "," ",IF(Input!$J16="Girl",IF(RANK(BB13,($AV13:$BE13),0)&lt;=5,BB13," ")," "))</f>
        <v> </v>
      </c>
      <c r="BY13" s="23" t="str">
        <f>IF(BC13=" "," ",IF(Input!$J16="Girl",IF(RANK(BC13,($AV13:$BE13),0)&lt;=5,BC13," ")," "))</f>
        <v> </v>
      </c>
      <c r="BZ13" s="23" t="str">
        <f>IF(BD13=" "," ",IF(Input!$J16="Girl",IF(RANK(BD13,($AV13:$BE13),0)&lt;=5,BD13," ")," "))</f>
        <v> </v>
      </c>
      <c r="CA13" s="23" t="str">
        <f>IF(BE13=" "," ",IF(Input!$J16="Girl",IF(RANK(BE13,($AV13:$BE13),0)&lt;=5,BE13," ")," "))</f>
        <v> </v>
      </c>
      <c r="CC13" s="37" t="str">
        <f t="shared" si="35"/>
        <v> </v>
      </c>
      <c r="CD13" s="37" t="str">
        <f t="shared" si="36"/>
        <v> </v>
      </c>
      <c r="CE13" s="37" t="str">
        <f t="shared" si="37"/>
        <v> </v>
      </c>
      <c r="CF13" s="37" t="str">
        <f t="shared" si="38"/>
        <v> </v>
      </c>
      <c r="CG13" s="37" t="str">
        <f t="shared" si="39"/>
        <v> </v>
      </c>
      <c r="CH13" s="37" t="str">
        <f t="shared" si="40"/>
        <v> </v>
      </c>
      <c r="CI13" s="37" t="str">
        <f t="shared" si="41"/>
        <v> </v>
      </c>
      <c r="CJ13" s="37" t="str">
        <f t="shared" si="42"/>
        <v> </v>
      </c>
      <c r="CK13" s="37" t="str">
        <f t="shared" si="43"/>
        <v> </v>
      </c>
      <c r="CL13" s="37" t="str">
        <f t="shared" si="44"/>
        <v> </v>
      </c>
      <c r="CM13" s="1"/>
      <c r="CN13" s="37" t="str">
        <f t="shared" si="45"/>
        <v> </v>
      </c>
      <c r="CO13" s="37" t="str">
        <f t="shared" si="46"/>
        <v> </v>
      </c>
      <c r="CP13" s="37" t="str">
        <f t="shared" si="47"/>
        <v> </v>
      </c>
      <c r="CQ13" s="37" t="str">
        <f t="shared" si="48"/>
        <v> </v>
      </c>
      <c r="CR13" s="37" t="str">
        <f t="shared" si="49"/>
        <v> </v>
      </c>
      <c r="CS13" s="37" t="str">
        <f t="shared" si="50"/>
        <v> </v>
      </c>
      <c r="CT13" s="37" t="str">
        <f t="shared" si="51"/>
        <v> </v>
      </c>
      <c r="CU13" s="37" t="str">
        <f t="shared" si="52"/>
        <v> </v>
      </c>
      <c r="CV13" s="37" t="str">
        <f t="shared" si="53"/>
        <v> </v>
      </c>
      <c r="CW13" s="37" t="str">
        <f t="shared" si="54"/>
        <v> </v>
      </c>
      <c r="CX13">
        <v>7E-06</v>
      </c>
      <c r="CY13">
        <v>4.7E-05</v>
      </c>
      <c r="CZ13">
        <v>8.7E-05</v>
      </c>
      <c r="DA13">
        <v>0.000127</v>
      </c>
      <c r="DB13">
        <v>0.000167</v>
      </c>
      <c r="DC13">
        <v>0.000207</v>
      </c>
      <c r="DD13">
        <v>0.000247</v>
      </c>
      <c r="DE13">
        <v>0.000287</v>
      </c>
      <c r="DF13">
        <v>0.000327</v>
      </c>
      <c r="DG13">
        <v>0.000367</v>
      </c>
      <c r="DH13" t="str">
        <f t="shared" si="55"/>
        <v> </v>
      </c>
      <c r="DI13" t="str">
        <f t="shared" si="56"/>
        <v> </v>
      </c>
      <c r="DJ13" t="str">
        <f t="shared" si="57"/>
        <v> </v>
      </c>
      <c r="DK13" t="str">
        <f t="shared" si="58"/>
        <v> </v>
      </c>
      <c r="DL13" t="str">
        <f t="shared" si="59"/>
        <v> </v>
      </c>
      <c r="DM13" t="str">
        <f t="shared" si="60"/>
        <v> </v>
      </c>
      <c r="DN13" t="str">
        <f t="shared" si="61"/>
        <v> </v>
      </c>
      <c r="DO13" t="str">
        <f t="shared" si="62"/>
        <v> </v>
      </c>
      <c r="DP13" t="str">
        <f t="shared" si="63"/>
        <v> </v>
      </c>
      <c r="DQ13" t="str">
        <f t="shared" si="64"/>
        <v> </v>
      </c>
      <c r="DR13" t="str">
        <f t="shared" si="65"/>
        <v> </v>
      </c>
      <c r="DS13" t="str">
        <f t="shared" si="66"/>
        <v> </v>
      </c>
      <c r="DT13" t="str">
        <f t="shared" si="67"/>
        <v> </v>
      </c>
      <c r="DU13" t="str">
        <f t="shared" si="68"/>
        <v> </v>
      </c>
      <c r="DV13" t="str">
        <f t="shared" si="69"/>
        <v> </v>
      </c>
      <c r="DW13" t="str">
        <f t="shared" si="70"/>
        <v> </v>
      </c>
      <c r="DX13" t="str">
        <f t="shared" si="71"/>
        <v> </v>
      </c>
      <c r="DY13" t="str">
        <f t="shared" si="72"/>
        <v> </v>
      </c>
      <c r="DZ13" t="str">
        <f t="shared" si="73"/>
        <v> </v>
      </c>
      <c r="EA13" t="str">
        <f t="shared" si="74"/>
        <v> </v>
      </c>
      <c r="EB13" t="str">
        <f t="shared" si="75"/>
        <v> </v>
      </c>
    </row>
    <row r="14" spans="3:132" ht="24" customHeight="1">
      <c r="C14" s="166">
        <f>Input!G17</f>
        <v>0</v>
      </c>
      <c r="D14" s="127" t="e">
        <f>Input!#REF!</f>
        <v>#REF!</v>
      </c>
      <c r="E14" s="127">
        <f>Input!H17</f>
        <v>0</v>
      </c>
      <c r="F14" s="127">
        <f>Input!I17</f>
        <v>0</v>
      </c>
      <c r="G14" s="127">
        <f>Input!J17</f>
        <v>0</v>
      </c>
      <c r="H14" s="127">
        <f t="shared" si="6"/>
        <v>0</v>
      </c>
      <c r="I14" s="127">
        <f t="shared" si="7"/>
        <v>0</v>
      </c>
      <c r="J14" s="127">
        <f t="shared" si="8"/>
        <v>0</v>
      </c>
      <c r="K14" s="127">
        <f t="shared" si="0"/>
        <v>0</v>
      </c>
      <c r="L14" s="127">
        <f t="shared" si="9"/>
        <v>0</v>
      </c>
      <c r="M14" s="127">
        <f t="shared" si="10"/>
        <v>0</v>
      </c>
      <c r="N14" s="127">
        <f t="shared" si="11"/>
        <v>0</v>
      </c>
      <c r="O14" s="127">
        <f t="shared" si="12"/>
        <v>0</v>
      </c>
      <c r="P14" s="127">
        <f t="shared" si="13"/>
        <v>0</v>
      </c>
      <c r="Q14" s="127">
        <f t="shared" si="14"/>
        <v>0</v>
      </c>
      <c r="R14" s="127">
        <f t="shared" si="15"/>
        <v>0</v>
      </c>
      <c r="S14" s="127">
        <f t="shared" si="16"/>
        <v>0</v>
      </c>
      <c r="T14" s="127" t="str">
        <f t="shared" si="17"/>
        <v> </v>
      </c>
      <c r="U14" s="127" t="str">
        <f t="shared" si="18"/>
        <v> </v>
      </c>
      <c r="V14" s="43" t="str">
        <f t="shared" si="19"/>
        <v> </v>
      </c>
      <c r="W14" s="43" t="str">
        <f t="shared" si="20"/>
        <v> </v>
      </c>
      <c r="X14" s="44">
        <f t="shared" si="21"/>
        <v>0</v>
      </c>
      <c r="Y14" s="5" t="str">
        <f t="shared" si="2"/>
        <v> -0-0</v>
      </c>
      <c r="Z14" s="5">
        <f>Input!G17</f>
        <v>0</v>
      </c>
      <c r="AA14" s="23">
        <f>IF(Input!H17=0,0,IF(ISNA(VLOOKUP((CONCATENATE("Balance Test-",Input!K17)),points1,2,)),0,(VLOOKUP((CONCATENATE("Balance Test-",Input!K17)),points1,2,))))</f>
        <v>0</v>
      </c>
      <c r="AB14" s="23">
        <f>IF(Input!H17=" "," ",IF(ISNA(VLOOKUP((CONCATENATE("Standing Long Jump-",Input!L17)),points1,2,)),0,(VLOOKUP((CONCATENATE("Standing Long Jump-",Input!L17)),points1,2,))))</f>
        <v>0</v>
      </c>
      <c r="AC14" s="23">
        <f>IF(Input!H17=" "," ",IF(ISNA(VLOOKUP((CONCATENATE("Speed Bounce-",Input!M17)),points1,2,)),0,(VLOOKUP((CONCATENATE("Speed Bounce-",Input!M17)),points1,2,))))</f>
        <v>0</v>
      </c>
      <c r="AD14" s="23">
        <f>IF(Input!H17=" "," ",IF(ISNA(VLOOKUP((CONCATENATE("Target Throw-",Input!N17)),points1,2,)),0,(VLOOKUP((CONCATENATE("Target Throw-",Input!N17)),points1,2,))))</f>
        <v>0</v>
      </c>
      <c r="AE14" s="23">
        <f>IF(Input!H17=0,0,IF(Input!$F17&gt;6,IF(ISNA(VLOOKUP((CONCATENATE("Overhead Heave-",Input!O17)),points1,2,)),0,(VLOOKUP((CONCATENATE("Overhead Heave-",Input!O17)),points1,2,))),0))</f>
        <v>0</v>
      </c>
      <c r="AF14" s="23">
        <f t="shared" si="22"/>
        <v>0</v>
      </c>
      <c r="AG14" s="23">
        <f>IF(Input!H17=" "," ",IF(ISNA(VLOOKUP((CONCATENATE("Hi-Stepper-",Input!P17)),points1,2,)),0,(VLOOKUP((CONCATENATE("Hi-Stepper-",Input!P17)),points1,2,))))</f>
        <v>0</v>
      </c>
      <c r="AH14" s="23">
        <f>IF(Input!H17=" "," ",IF(ISNA(VLOOKUP((CONCATENATE("Chest Push-",Input!Q17)),points1,2,)),0,(VLOOKUP((CONCATENATE("Chest Push-",Input!Q17)),points1,2,))))</f>
        <v>0</v>
      </c>
      <c r="AI14" s="23">
        <f>IF(Input!H17=0,0,IF(ISNA(VLOOKUP((CONCATENATE("Vertical Jump-",Input!R17)),points1,2,)),0,(VLOOKUP((CONCATENATE("Vertical Jump-",Input!R17)),points1,2,))))</f>
        <v>0</v>
      </c>
      <c r="AJ14" s="23">
        <f>IF(Input!H17=0,0,IF(ISNA(VLOOKUP((CONCATENATE("Shuttle Run-",Input!S17)),points1,2,)),0,(VLOOKUP((CONCATENATE("Shuttle Run-",Input!S17)),points1,2,))))</f>
        <v>0</v>
      </c>
      <c r="AK14" s="23">
        <f>IF(Input!H17=0,0,IF(ISNA(VLOOKUP((CONCATENATE("Javelin Throw-",Input!T17)),points1,2,)),0,(VLOOKUP((CONCATENATE("Javelin Throw-",Input!T17)),points1,2,))))</f>
        <v>0</v>
      </c>
      <c r="AL14" s="23">
        <f>IF(Input!H17=0,0,IF(Input!$F17&gt;6,IF(ISNA(VLOOKUP((CONCATENATE("Shot-",Input!U17)),points1,2,)),0,(VLOOKUP((CONCATENATE("Shot-",Input!U17)),points1,2,))),0))</f>
        <v>0</v>
      </c>
      <c r="AM14" s="23">
        <f t="shared" si="23"/>
        <v>0</v>
      </c>
      <c r="AN14" s="23">
        <f>IF(Input!H17=0,0,IF(ISNA(VLOOKUP((CONCATENATE("Standing Triple Jump-",Input!V17)),points1,2,)),0,(VLOOKUP((CONCATENATE("Standing Triple Jump-",Input!V17)),points1,2,))))</f>
        <v>0</v>
      </c>
      <c r="AO14" s="13">
        <f>IF(Input!$F17&gt;6,COUNT(Input!K17:M17,Input!P17:S17,Input!V17,Input!AA17:AB17),IF(Input!$F17&lt;=6,COUNT(Input!K17:N17,Input!P17:T17,Input!V17)))</f>
        <v>0</v>
      </c>
      <c r="AP14">
        <f>IF(AO14&gt;=5,(LARGE((AA14:AC14,AF14:AJ14,AM14:AN14),1))+LARGE((AA14:AC14,AF14:AJ14,AM14:AN14),2)+LARGE((AA14:AC14,AF14:AJ14,AM14:AN14),3)+LARGE((AA14:AC14,AF14:AJ14,AM14:AN14),4)+LARGE((AA14:AC14,AF14:AJ14,AM14:AN14),5),0)</f>
        <v>0</v>
      </c>
      <c r="AQ14">
        <f>IF(AP14=0,0,IF((Input!J17="Boy")*AND(Input!F17&gt;6),VLOOKUP(AP14,award2,3),IF((Input!J17="Girl")*AND(Input!F17&gt;6),VLOOKUP(AP14,award2,2),IF((Input!J17="Boy")*AND(Input!F17&lt;=6),VLOOKUP(AP14,award12,3),IF((Input!J17="Girl")*AND(Input!F17&lt;=6),VLOOKUP(AP14,award12,2),0)))))</f>
        <v>0</v>
      </c>
      <c r="AR14">
        <f>IF(Input!$F17&gt;6,COUNT(Input!K17:M17,Input!P17:S17,Input!V17,Input!AA17:AB17),IF(Input!$F17&lt;=6,COUNT(Input!K17:N17,Input!P17:T17,Input!V17)))</f>
        <v>0</v>
      </c>
      <c r="AS14">
        <f t="shared" si="24"/>
        <v>0</v>
      </c>
      <c r="AT14">
        <f>IF(AS14=0,0,IF((Input!J17="Boy")*AND(Input!F17&gt;6),VLOOKUP(AS14,award2,5),IF((Input!J17="Girl")*AND(Input!F17&gt;6),VLOOKUP(AS14,award2,4),IF((Input!J17="Boy")*AND(Input!F17&lt;=6),VLOOKUP(AS14,award12,5),IF((Input!J17="Girl")*AND(Input!F17&lt;=6),VLOOKUP(AS14,award12,4),0)))))</f>
        <v>0</v>
      </c>
      <c r="AV14" t="str">
        <f t="shared" si="25"/>
        <v> </v>
      </c>
      <c r="AW14" t="str">
        <f t="shared" si="26"/>
        <v> </v>
      </c>
      <c r="AX14" t="str">
        <f t="shared" si="27"/>
        <v> </v>
      </c>
      <c r="AY14" t="str">
        <f t="shared" si="28"/>
        <v> </v>
      </c>
      <c r="AZ14" t="str">
        <f t="shared" si="29"/>
        <v> </v>
      </c>
      <c r="BA14" t="str">
        <f t="shared" si="30"/>
        <v> </v>
      </c>
      <c r="BB14" t="str">
        <f t="shared" si="31"/>
        <v> </v>
      </c>
      <c r="BC14" t="str">
        <f t="shared" si="32"/>
        <v> </v>
      </c>
      <c r="BD14" t="str">
        <f t="shared" si="33"/>
        <v> </v>
      </c>
      <c r="BE14" t="str">
        <f t="shared" si="34"/>
        <v> </v>
      </c>
      <c r="BG14" s="23" t="str">
        <f>IF(AV14=" "," ",IF(Input!$J17="Boy",IF(RANK(AV14,($AV14:$BE14),0)&lt;=5,AV14," ")," "))</f>
        <v> </v>
      </c>
      <c r="BH14" s="23" t="str">
        <f>IF(AW14=" "," ",IF(Input!$J17="Boy",IF(RANK(AW14,($AV14:$BE14),0)&lt;=5,AW14," ")," "))</f>
        <v> </v>
      </c>
      <c r="BI14" s="23" t="str">
        <f>IF(AX14=" "," ",IF(Input!$J17="Boy",IF(RANK(AX14,($AV14:$BE14),0)&lt;=5,AX14," ")," "))</f>
        <v> </v>
      </c>
      <c r="BJ14" s="23" t="str">
        <f>IF(AY14=" "," ",IF(Input!$J17="Boy",IF(RANK(AY14,($AV14:$BE14),0)&lt;=5,AY14," ")," "))</f>
        <v> </v>
      </c>
      <c r="BK14" s="23" t="str">
        <f>IF(AZ14=" "," ",IF(Input!$J17="Boy",IF(RANK(AZ14,($AV14:$BE14),0)&lt;=5,AZ14," ")," "))</f>
        <v> </v>
      </c>
      <c r="BL14" s="23" t="str">
        <f>IF(BA14=" "," ",IF(Input!$J17="Boy",IF(RANK(BA14,($AV14:$BE14),0)&lt;=5,BA14," ")," "))</f>
        <v> </v>
      </c>
      <c r="BM14" s="23" t="str">
        <f>IF(BB14=" "," ",IF(Input!$J17="Boy",IF(RANK(BB14,($AV14:$BE14),0)&lt;=5,BB14," ")," "))</f>
        <v> </v>
      </c>
      <c r="BN14" s="23" t="str">
        <f>IF(BC14=" "," ",IF(Input!$J17="Boy",IF(RANK(BC14,($AV14:$BE14),0)&lt;=5,BC14," ")," "))</f>
        <v> </v>
      </c>
      <c r="BO14" s="23" t="str">
        <f>IF(BD14=" "," ",IF(Input!$J17="Boy",IF(RANK(BD14,($AV14:$BE14),0)&lt;=5,BD14," ")," "))</f>
        <v> </v>
      </c>
      <c r="BP14" s="23" t="str">
        <f>IF(BE14=" "," ",IF(Input!$J17="Boy",IF(RANK(BE14,($AV14:$BE14),0)&lt;=5,BE14," ")," "))</f>
        <v> </v>
      </c>
      <c r="BR14" s="23" t="str">
        <f>IF(AV14=" "," ",IF(Input!$J17="Girl",IF(RANK(AV14,($AV14:$BE14),0)&lt;=5,AV14," ")," "))</f>
        <v> </v>
      </c>
      <c r="BS14" s="23" t="str">
        <f>IF(AW14=" "," ",IF(Input!$J17="Girl",IF(RANK(AW14,($AV14:$BE14),0)&lt;=5,AW14," ")," "))</f>
        <v> </v>
      </c>
      <c r="BT14" s="23" t="str">
        <f>IF(AX14=" "," ",IF(Input!$J17="Girl",IF(RANK(AX14,($AV14:$BE14),0)&lt;=5,AX14," ")," "))</f>
        <v> </v>
      </c>
      <c r="BU14" s="23" t="str">
        <f>IF(AY14=" "," ",IF(Input!$J17="Girl",IF(RANK(AY14,($AV14:$BE14),0)&lt;=5,AY14," ")," "))</f>
        <v> </v>
      </c>
      <c r="BV14" s="23" t="str">
        <f>IF(AZ14=" "," ",IF(Input!$J17="Girl",IF(RANK(AZ14,($AV14:$BE14),0)&lt;=5,AZ14," ")," "))</f>
        <v> </v>
      </c>
      <c r="BW14" s="23" t="str">
        <f>IF(BA14=" "," ",IF(Input!$J17="Girl",IF(RANK(BA14,($AV14:$BE14),0)&lt;=5,BA14," ")," "))</f>
        <v> </v>
      </c>
      <c r="BX14" s="23" t="str">
        <f>IF(BB14=" "," ",IF(Input!$J17="Girl",IF(RANK(BB14,($AV14:$BE14),0)&lt;=5,BB14," ")," "))</f>
        <v> </v>
      </c>
      <c r="BY14" s="23" t="str">
        <f>IF(BC14=" "," ",IF(Input!$J17="Girl",IF(RANK(BC14,($AV14:$BE14),0)&lt;=5,BC14," ")," "))</f>
        <v> </v>
      </c>
      <c r="BZ14" s="23" t="str">
        <f>IF(BD14=" "," ",IF(Input!$J17="Girl",IF(RANK(BD14,($AV14:$BE14),0)&lt;=5,BD14," ")," "))</f>
        <v> </v>
      </c>
      <c r="CA14" s="23" t="str">
        <f>IF(BE14=" "," ",IF(Input!$J17="Girl",IF(RANK(BE14,($AV14:$BE14),0)&lt;=5,BE14," ")," "))</f>
        <v> </v>
      </c>
      <c r="CC14" s="37" t="str">
        <f t="shared" si="35"/>
        <v> </v>
      </c>
      <c r="CD14" s="37" t="str">
        <f t="shared" si="36"/>
        <v> </v>
      </c>
      <c r="CE14" s="37" t="str">
        <f t="shared" si="37"/>
        <v> </v>
      </c>
      <c r="CF14" s="37" t="str">
        <f t="shared" si="38"/>
        <v> </v>
      </c>
      <c r="CG14" s="37" t="str">
        <f t="shared" si="39"/>
        <v> </v>
      </c>
      <c r="CH14" s="37" t="str">
        <f t="shared" si="40"/>
        <v> </v>
      </c>
      <c r="CI14" s="37" t="str">
        <f t="shared" si="41"/>
        <v> </v>
      </c>
      <c r="CJ14" s="37" t="str">
        <f t="shared" si="42"/>
        <v> </v>
      </c>
      <c r="CK14" s="37" t="str">
        <f t="shared" si="43"/>
        <v> </v>
      </c>
      <c r="CL14" s="37" t="str">
        <f t="shared" si="44"/>
        <v> </v>
      </c>
      <c r="CM14" s="1"/>
      <c r="CN14" s="37" t="str">
        <f t="shared" si="45"/>
        <v> </v>
      </c>
      <c r="CO14" s="37" t="str">
        <f t="shared" si="46"/>
        <v> </v>
      </c>
      <c r="CP14" s="37" t="str">
        <f t="shared" si="47"/>
        <v> </v>
      </c>
      <c r="CQ14" s="37" t="str">
        <f t="shared" si="48"/>
        <v> </v>
      </c>
      <c r="CR14" s="37" t="str">
        <f t="shared" si="49"/>
        <v> </v>
      </c>
      <c r="CS14" s="37" t="str">
        <f t="shared" si="50"/>
        <v> </v>
      </c>
      <c r="CT14" s="37" t="str">
        <f t="shared" si="51"/>
        <v> </v>
      </c>
      <c r="CU14" s="37" t="str">
        <f t="shared" si="52"/>
        <v> </v>
      </c>
      <c r="CV14" s="37" t="str">
        <f t="shared" si="53"/>
        <v> </v>
      </c>
      <c r="CW14" s="37" t="str">
        <f t="shared" si="54"/>
        <v> </v>
      </c>
      <c r="CX14">
        <v>8E-06</v>
      </c>
      <c r="CY14">
        <v>4.8E-05</v>
      </c>
      <c r="CZ14">
        <v>8.8E-05</v>
      </c>
      <c r="DA14">
        <v>0.000128</v>
      </c>
      <c r="DB14">
        <v>0.000168</v>
      </c>
      <c r="DC14">
        <v>0.000208</v>
      </c>
      <c r="DD14">
        <v>0.000248</v>
      </c>
      <c r="DE14">
        <v>0.000288</v>
      </c>
      <c r="DF14">
        <v>0.000328</v>
      </c>
      <c r="DG14">
        <v>0.000368</v>
      </c>
      <c r="DH14" t="str">
        <f t="shared" si="55"/>
        <v> </v>
      </c>
      <c r="DI14" t="str">
        <f t="shared" si="56"/>
        <v> </v>
      </c>
      <c r="DJ14" t="str">
        <f t="shared" si="57"/>
        <v> </v>
      </c>
      <c r="DK14" t="str">
        <f t="shared" si="58"/>
        <v> </v>
      </c>
      <c r="DL14" t="str">
        <f t="shared" si="59"/>
        <v> </v>
      </c>
      <c r="DM14" t="str">
        <f t="shared" si="60"/>
        <v> </v>
      </c>
      <c r="DN14" t="str">
        <f t="shared" si="61"/>
        <v> </v>
      </c>
      <c r="DO14" t="str">
        <f t="shared" si="62"/>
        <v> </v>
      </c>
      <c r="DP14" t="str">
        <f t="shared" si="63"/>
        <v> </v>
      </c>
      <c r="DQ14" t="str">
        <f t="shared" si="64"/>
        <v> </v>
      </c>
      <c r="DR14" t="str">
        <f t="shared" si="65"/>
        <v> </v>
      </c>
      <c r="DS14" t="str">
        <f t="shared" si="66"/>
        <v> </v>
      </c>
      <c r="DT14" t="str">
        <f t="shared" si="67"/>
        <v> </v>
      </c>
      <c r="DU14" t="str">
        <f t="shared" si="68"/>
        <v> </v>
      </c>
      <c r="DV14" t="str">
        <f t="shared" si="69"/>
        <v> </v>
      </c>
      <c r="DW14" t="str">
        <f t="shared" si="70"/>
        <v> </v>
      </c>
      <c r="DX14" t="str">
        <f t="shared" si="71"/>
        <v> </v>
      </c>
      <c r="DY14" t="str">
        <f t="shared" si="72"/>
        <v> </v>
      </c>
      <c r="DZ14" t="str">
        <f t="shared" si="73"/>
        <v> </v>
      </c>
      <c r="EA14" t="str">
        <f t="shared" si="74"/>
        <v> </v>
      </c>
      <c r="EB14" t="str">
        <f t="shared" si="75"/>
        <v> </v>
      </c>
    </row>
    <row r="15" spans="3:132" ht="24" customHeight="1">
      <c r="C15" s="166">
        <f>Input!G18</f>
        <v>0</v>
      </c>
      <c r="D15" s="127" t="e">
        <f>Input!#REF!</f>
        <v>#REF!</v>
      </c>
      <c r="E15" s="127">
        <f>Input!H18</f>
        <v>0</v>
      </c>
      <c r="F15" s="127">
        <f>Input!I18</f>
        <v>0</v>
      </c>
      <c r="G15" s="127">
        <f>Input!J18</f>
        <v>0</v>
      </c>
      <c r="H15" s="127">
        <f t="shared" si="6"/>
        <v>0</v>
      </c>
      <c r="I15" s="127">
        <f t="shared" si="7"/>
        <v>0</v>
      </c>
      <c r="J15" s="127">
        <f t="shared" si="8"/>
        <v>0</v>
      </c>
      <c r="K15" s="127">
        <f t="shared" si="0"/>
        <v>0</v>
      </c>
      <c r="L15" s="127">
        <f t="shared" si="9"/>
        <v>0</v>
      </c>
      <c r="M15" s="127">
        <f t="shared" si="10"/>
        <v>0</v>
      </c>
      <c r="N15" s="127">
        <f t="shared" si="11"/>
        <v>0</v>
      </c>
      <c r="O15" s="127">
        <f t="shared" si="12"/>
        <v>0</v>
      </c>
      <c r="P15" s="127">
        <f t="shared" si="13"/>
        <v>0</v>
      </c>
      <c r="Q15" s="127">
        <f t="shared" si="14"/>
        <v>0</v>
      </c>
      <c r="R15" s="127">
        <f t="shared" si="15"/>
        <v>0</v>
      </c>
      <c r="S15" s="127">
        <f t="shared" si="16"/>
        <v>0</v>
      </c>
      <c r="T15" s="127" t="str">
        <f t="shared" si="17"/>
        <v> </v>
      </c>
      <c r="U15" s="127" t="str">
        <f t="shared" si="18"/>
        <v> </v>
      </c>
      <c r="V15" s="43" t="str">
        <f t="shared" si="19"/>
        <v> </v>
      </c>
      <c r="W15" s="43" t="str">
        <f t="shared" si="20"/>
        <v> </v>
      </c>
      <c r="X15" s="44">
        <f t="shared" si="21"/>
        <v>0</v>
      </c>
      <c r="Y15" s="5" t="str">
        <f t="shared" si="2"/>
        <v> -0-0</v>
      </c>
      <c r="Z15" s="5">
        <f>Input!G18</f>
        <v>0</v>
      </c>
      <c r="AA15" s="23">
        <f>IF(Input!H18=0,0,IF(ISNA(VLOOKUP((CONCATENATE("Balance Test-",Input!K18)),points1,2,)),0,(VLOOKUP((CONCATENATE("Balance Test-",Input!K18)),points1,2,))))</f>
        <v>0</v>
      </c>
      <c r="AB15" s="23">
        <f>IF(Input!H18=" "," ",IF(ISNA(VLOOKUP((CONCATENATE("Standing Long Jump-",Input!L18)),points1,2,)),0,(VLOOKUP((CONCATENATE("Standing Long Jump-",Input!L18)),points1,2,))))</f>
        <v>0</v>
      </c>
      <c r="AC15" s="23">
        <f>IF(Input!H18=" "," ",IF(ISNA(VLOOKUP((CONCATENATE("Speed Bounce-",Input!M18)),points1,2,)),0,(VLOOKUP((CONCATENATE("Speed Bounce-",Input!M18)),points1,2,))))</f>
        <v>0</v>
      </c>
      <c r="AD15" s="23">
        <f>IF(Input!H18=" "," ",IF(ISNA(VLOOKUP((CONCATENATE("Target Throw-",Input!N18)),points1,2,)),0,(VLOOKUP((CONCATENATE("Target Throw-",Input!N18)),points1,2,))))</f>
        <v>0</v>
      </c>
      <c r="AE15" s="23">
        <f>IF(Input!H18=0,0,IF(Input!$F18&gt;6,IF(ISNA(VLOOKUP((CONCATENATE("Overhead Heave-",Input!O18)),points1,2,)),0,(VLOOKUP((CONCATENATE("Overhead Heave-",Input!O18)),points1,2,))),0))</f>
        <v>0</v>
      </c>
      <c r="AF15" s="23">
        <f t="shared" si="22"/>
        <v>0</v>
      </c>
      <c r="AG15" s="23">
        <f>IF(Input!H18=" "," ",IF(ISNA(VLOOKUP((CONCATENATE("Hi-Stepper-",Input!P18)),points1,2,)),0,(VLOOKUP((CONCATENATE("Hi-Stepper-",Input!P18)),points1,2,))))</f>
        <v>0</v>
      </c>
      <c r="AH15" s="23">
        <f>IF(Input!H18=" "," ",IF(ISNA(VLOOKUP((CONCATENATE("Chest Push-",Input!Q18)),points1,2,)),0,(VLOOKUP((CONCATENATE("Chest Push-",Input!Q18)),points1,2,))))</f>
        <v>0</v>
      </c>
      <c r="AI15" s="23">
        <f>IF(Input!H18=0,0,IF(ISNA(VLOOKUP((CONCATENATE("Vertical Jump-",Input!R18)),points1,2,)),0,(VLOOKUP((CONCATENATE("Vertical Jump-",Input!R18)),points1,2,))))</f>
        <v>0</v>
      </c>
      <c r="AJ15" s="23">
        <f>IF(Input!H18=0,0,IF(ISNA(VLOOKUP((CONCATENATE("Shuttle Run-",Input!S18)),points1,2,)),0,(VLOOKUP((CONCATENATE("Shuttle Run-",Input!S18)),points1,2,))))</f>
        <v>0</v>
      </c>
      <c r="AK15" s="23">
        <f>IF(Input!H18=0,0,IF(ISNA(VLOOKUP((CONCATENATE("Javelin Throw-",Input!T18)),points1,2,)),0,(VLOOKUP((CONCATENATE("Javelin Throw-",Input!T18)),points1,2,))))</f>
        <v>0</v>
      </c>
      <c r="AL15" s="23">
        <f>IF(Input!H18=0,0,IF(Input!$F18&gt;6,IF(ISNA(VLOOKUP((CONCATENATE("Shot-",Input!U18)),points1,2,)),0,(VLOOKUP((CONCATENATE("Shot-",Input!U18)),points1,2,))),0))</f>
        <v>0</v>
      </c>
      <c r="AM15" s="23">
        <f t="shared" si="23"/>
        <v>0</v>
      </c>
      <c r="AN15" s="23">
        <f>IF(Input!H18=0,0,IF(ISNA(VLOOKUP((CONCATENATE("Standing Triple Jump-",Input!V18)),points1,2,)),0,(VLOOKUP((CONCATENATE("Standing Triple Jump-",Input!V18)),points1,2,))))</f>
        <v>0</v>
      </c>
      <c r="AO15" s="13">
        <f>IF(Input!$F18&gt;6,COUNT(Input!K18:M18,Input!P18:S18,Input!V18,Input!AA18:AB18),IF(Input!$F18&lt;=6,COUNT(Input!K18:N18,Input!P18:T18,Input!V18)))</f>
        <v>0</v>
      </c>
      <c r="AP15">
        <f>IF(AO15&gt;=5,(LARGE((AA15:AC15,AF15:AJ15,AM15:AN15),1))+LARGE((AA15:AC15,AF15:AJ15,AM15:AN15),2)+LARGE((AA15:AC15,AF15:AJ15,AM15:AN15),3)+LARGE((AA15:AC15,AF15:AJ15,AM15:AN15),4)+LARGE((AA15:AC15,AF15:AJ15,AM15:AN15),5),0)</f>
        <v>0</v>
      </c>
      <c r="AQ15">
        <f>IF(AP15=0,0,IF((Input!J18="Boy")*AND(Input!F18&gt;6),VLOOKUP(AP15,award2,3),IF((Input!J18="Girl")*AND(Input!F18&gt;6),VLOOKUP(AP15,award2,2),IF((Input!J18="Boy")*AND(Input!F18&lt;=6),VLOOKUP(AP15,award12,3),IF((Input!J18="Girl")*AND(Input!F18&lt;=6),VLOOKUP(AP15,award12,2),0)))))</f>
        <v>0</v>
      </c>
      <c r="AR15">
        <f>IF(Input!$F18&gt;6,COUNT(Input!K18:M18,Input!P18:S18,Input!V18,Input!AA18:AB18),IF(Input!$F18&lt;=6,COUNT(Input!K18:N18,Input!P18:T18,Input!V18)))</f>
        <v>0</v>
      </c>
      <c r="AS15">
        <f t="shared" si="24"/>
        <v>0</v>
      </c>
      <c r="AT15">
        <f>IF(AS15=0,0,IF((Input!J18="Boy")*AND(Input!F18&gt;6),VLOOKUP(AS15,award2,5),IF((Input!J18="Girl")*AND(Input!F18&gt;6),VLOOKUP(AS15,award2,4),IF((Input!J18="Boy")*AND(Input!F18&lt;=6),VLOOKUP(AS15,award12,5),IF((Input!J18="Girl")*AND(Input!F18&lt;=6),VLOOKUP(AS15,award12,4),0)))))</f>
        <v>0</v>
      </c>
      <c r="AV15" t="str">
        <f t="shared" si="25"/>
        <v> </v>
      </c>
      <c r="AW15" t="str">
        <f t="shared" si="26"/>
        <v> </v>
      </c>
      <c r="AX15" t="str">
        <f t="shared" si="27"/>
        <v> </v>
      </c>
      <c r="AY15" t="str">
        <f t="shared" si="28"/>
        <v> </v>
      </c>
      <c r="AZ15" t="str">
        <f t="shared" si="29"/>
        <v> </v>
      </c>
      <c r="BA15" t="str">
        <f t="shared" si="30"/>
        <v> </v>
      </c>
      <c r="BB15" t="str">
        <f t="shared" si="31"/>
        <v> </v>
      </c>
      <c r="BC15" t="str">
        <f t="shared" si="32"/>
        <v> </v>
      </c>
      <c r="BD15" t="str">
        <f t="shared" si="33"/>
        <v> </v>
      </c>
      <c r="BE15" t="str">
        <f t="shared" si="34"/>
        <v> </v>
      </c>
      <c r="BG15" s="23" t="str">
        <f>IF(AV15=" "," ",IF(Input!$J18="Boy",IF(RANK(AV15,($AV15:$BE15),0)&lt;=5,AV15," ")," "))</f>
        <v> </v>
      </c>
      <c r="BH15" s="23" t="str">
        <f>IF(AW15=" "," ",IF(Input!$J18="Boy",IF(RANK(AW15,($AV15:$BE15),0)&lt;=5,AW15," ")," "))</f>
        <v> </v>
      </c>
      <c r="BI15" s="23" t="str">
        <f>IF(AX15=" "," ",IF(Input!$J18="Boy",IF(RANK(AX15,($AV15:$BE15),0)&lt;=5,AX15," ")," "))</f>
        <v> </v>
      </c>
      <c r="BJ15" s="23" t="str">
        <f>IF(AY15=" "," ",IF(Input!$J18="Boy",IF(RANK(AY15,($AV15:$BE15),0)&lt;=5,AY15," ")," "))</f>
        <v> </v>
      </c>
      <c r="BK15" s="23" t="str">
        <f>IF(AZ15=" "," ",IF(Input!$J18="Boy",IF(RANK(AZ15,($AV15:$BE15),0)&lt;=5,AZ15," ")," "))</f>
        <v> </v>
      </c>
      <c r="BL15" s="23" t="str">
        <f>IF(BA15=" "," ",IF(Input!$J18="Boy",IF(RANK(BA15,($AV15:$BE15),0)&lt;=5,BA15," ")," "))</f>
        <v> </v>
      </c>
      <c r="BM15" s="23" t="str">
        <f>IF(BB15=" "," ",IF(Input!$J18="Boy",IF(RANK(BB15,($AV15:$BE15),0)&lt;=5,BB15," ")," "))</f>
        <v> </v>
      </c>
      <c r="BN15" s="23" t="str">
        <f>IF(BC15=" "," ",IF(Input!$J18="Boy",IF(RANK(BC15,($AV15:$BE15),0)&lt;=5,BC15," ")," "))</f>
        <v> </v>
      </c>
      <c r="BO15" s="23" t="str">
        <f>IF(BD15=" "," ",IF(Input!$J18="Boy",IF(RANK(BD15,($AV15:$BE15),0)&lt;=5,BD15," ")," "))</f>
        <v> </v>
      </c>
      <c r="BP15" s="23" t="str">
        <f>IF(BE15=" "," ",IF(Input!$J18="Boy",IF(RANK(BE15,($AV15:$BE15),0)&lt;=5,BE15," ")," "))</f>
        <v> </v>
      </c>
      <c r="BR15" s="23" t="str">
        <f>IF(AV15=" "," ",IF(Input!$J18="Girl",IF(RANK(AV15,($AV15:$BE15),0)&lt;=5,AV15," ")," "))</f>
        <v> </v>
      </c>
      <c r="BS15" s="23" t="str">
        <f>IF(AW15=" "," ",IF(Input!$J18="Girl",IF(RANK(AW15,($AV15:$BE15),0)&lt;=5,AW15," ")," "))</f>
        <v> </v>
      </c>
      <c r="BT15" s="23" t="str">
        <f>IF(AX15=" "," ",IF(Input!$J18="Girl",IF(RANK(AX15,($AV15:$BE15),0)&lt;=5,AX15," ")," "))</f>
        <v> </v>
      </c>
      <c r="BU15" s="23" t="str">
        <f>IF(AY15=" "," ",IF(Input!$J18="Girl",IF(RANK(AY15,($AV15:$BE15),0)&lt;=5,AY15," ")," "))</f>
        <v> </v>
      </c>
      <c r="BV15" s="23" t="str">
        <f>IF(AZ15=" "," ",IF(Input!$J18="Girl",IF(RANK(AZ15,($AV15:$BE15),0)&lt;=5,AZ15," ")," "))</f>
        <v> </v>
      </c>
      <c r="BW15" s="23" t="str">
        <f>IF(BA15=" "," ",IF(Input!$J18="Girl",IF(RANK(BA15,($AV15:$BE15),0)&lt;=5,BA15," ")," "))</f>
        <v> </v>
      </c>
      <c r="BX15" s="23" t="str">
        <f>IF(BB15=" "," ",IF(Input!$J18="Girl",IF(RANK(BB15,($AV15:$BE15),0)&lt;=5,BB15," ")," "))</f>
        <v> </v>
      </c>
      <c r="BY15" s="23" t="str">
        <f>IF(BC15=" "," ",IF(Input!$J18="Girl",IF(RANK(BC15,($AV15:$BE15),0)&lt;=5,BC15," ")," "))</f>
        <v> </v>
      </c>
      <c r="BZ15" s="23" t="str">
        <f>IF(BD15=" "," ",IF(Input!$J18="Girl",IF(RANK(BD15,($AV15:$BE15),0)&lt;=5,BD15," ")," "))</f>
        <v> </v>
      </c>
      <c r="CA15" s="23" t="str">
        <f>IF(BE15=" "," ",IF(Input!$J18="Girl",IF(RANK(BE15,($AV15:$BE15),0)&lt;=5,BE15," ")," "))</f>
        <v> </v>
      </c>
      <c r="CC15" s="37" t="str">
        <f t="shared" si="35"/>
        <v> </v>
      </c>
      <c r="CD15" s="37" t="str">
        <f t="shared" si="36"/>
        <v> </v>
      </c>
      <c r="CE15" s="37" t="str">
        <f t="shared" si="37"/>
        <v> </v>
      </c>
      <c r="CF15" s="37" t="str">
        <f t="shared" si="38"/>
        <v> </v>
      </c>
      <c r="CG15" s="37" t="str">
        <f t="shared" si="39"/>
        <v> </v>
      </c>
      <c r="CH15" s="37" t="str">
        <f t="shared" si="40"/>
        <v> </v>
      </c>
      <c r="CI15" s="37" t="str">
        <f t="shared" si="41"/>
        <v> </v>
      </c>
      <c r="CJ15" s="37" t="str">
        <f t="shared" si="42"/>
        <v> </v>
      </c>
      <c r="CK15" s="37" t="str">
        <f t="shared" si="43"/>
        <v> </v>
      </c>
      <c r="CL15" s="37" t="str">
        <f t="shared" si="44"/>
        <v> </v>
      </c>
      <c r="CM15" s="1"/>
      <c r="CN15" s="37" t="str">
        <f t="shared" si="45"/>
        <v> </v>
      </c>
      <c r="CO15" s="37" t="str">
        <f t="shared" si="46"/>
        <v> </v>
      </c>
      <c r="CP15" s="37" t="str">
        <f t="shared" si="47"/>
        <v> </v>
      </c>
      <c r="CQ15" s="37" t="str">
        <f t="shared" si="48"/>
        <v> </v>
      </c>
      <c r="CR15" s="37" t="str">
        <f t="shared" si="49"/>
        <v> </v>
      </c>
      <c r="CS15" s="37" t="str">
        <f t="shared" si="50"/>
        <v> </v>
      </c>
      <c r="CT15" s="37" t="str">
        <f t="shared" si="51"/>
        <v> </v>
      </c>
      <c r="CU15" s="37" t="str">
        <f t="shared" si="52"/>
        <v> </v>
      </c>
      <c r="CV15" s="37" t="str">
        <f t="shared" si="53"/>
        <v> </v>
      </c>
      <c r="CW15" s="37" t="str">
        <f t="shared" si="54"/>
        <v> </v>
      </c>
      <c r="CX15">
        <v>9E-06</v>
      </c>
      <c r="CY15">
        <v>4.9E-05</v>
      </c>
      <c r="CZ15">
        <v>8.9E-05</v>
      </c>
      <c r="DA15">
        <v>0.000129</v>
      </c>
      <c r="DB15">
        <v>0.000169</v>
      </c>
      <c r="DC15">
        <v>0.000209</v>
      </c>
      <c r="DD15">
        <v>0.000249</v>
      </c>
      <c r="DE15">
        <v>0.000289</v>
      </c>
      <c r="DF15">
        <v>0.000329</v>
      </c>
      <c r="DG15">
        <v>0.000369</v>
      </c>
      <c r="DH15" t="str">
        <f t="shared" si="55"/>
        <v> </v>
      </c>
      <c r="DI15" t="str">
        <f t="shared" si="56"/>
        <v> </v>
      </c>
      <c r="DJ15" t="str">
        <f t="shared" si="57"/>
        <v> </v>
      </c>
      <c r="DK15" t="str">
        <f t="shared" si="58"/>
        <v> </v>
      </c>
      <c r="DL15" t="str">
        <f t="shared" si="59"/>
        <v> </v>
      </c>
      <c r="DM15" t="str">
        <f t="shared" si="60"/>
        <v> </v>
      </c>
      <c r="DN15" t="str">
        <f t="shared" si="61"/>
        <v> </v>
      </c>
      <c r="DO15" t="str">
        <f t="shared" si="62"/>
        <v> </v>
      </c>
      <c r="DP15" t="str">
        <f t="shared" si="63"/>
        <v> </v>
      </c>
      <c r="DQ15" t="str">
        <f t="shared" si="64"/>
        <v> </v>
      </c>
      <c r="DR15" t="str">
        <f t="shared" si="65"/>
        <v> </v>
      </c>
      <c r="DS15" t="str">
        <f t="shared" si="66"/>
        <v> </v>
      </c>
      <c r="DT15" t="str">
        <f t="shared" si="67"/>
        <v> </v>
      </c>
      <c r="DU15" t="str">
        <f t="shared" si="68"/>
        <v> </v>
      </c>
      <c r="DV15" t="str">
        <f t="shared" si="69"/>
        <v> </v>
      </c>
      <c r="DW15" t="str">
        <f t="shared" si="70"/>
        <v> </v>
      </c>
      <c r="DX15" t="str">
        <f t="shared" si="71"/>
        <v> </v>
      </c>
      <c r="DY15" t="str">
        <f t="shared" si="72"/>
        <v> </v>
      </c>
      <c r="DZ15" t="str">
        <f t="shared" si="73"/>
        <v> </v>
      </c>
      <c r="EA15" t="str">
        <f t="shared" si="74"/>
        <v> </v>
      </c>
      <c r="EB15" t="str">
        <f t="shared" si="75"/>
        <v> </v>
      </c>
    </row>
    <row r="16" spans="3:132" ht="24" customHeight="1">
      <c r="C16" s="166">
        <f>Input!G19</f>
        <v>0</v>
      </c>
      <c r="D16" s="127" t="e">
        <f>Input!#REF!</f>
        <v>#REF!</v>
      </c>
      <c r="E16" s="127">
        <f>Input!H19</f>
        <v>0</v>
      </c>
      <c r="F16" s="127">
        <f>Input!I19</f>
        <v>0</v>
      </c>
      <c r="G16" s="127">
        <f>Input!J19</f>
        <v>0</v>
      </c>
      <c r="H16" s="127">
        <f t="shared" si="6"/>
        <v>0</v>
      </c>
      <c r="I16" s="127">
        <f t="shared" si="7"/>
        <v>0</v>
      </c>
      <c r="J16" s="127">
        <f t="shared" si="8"/>
        <v>0</v>
      </c>
      <c r="K16" s="127">
        <f t="shared" si="0"/>
        <v>0</v>
      </c>
      <c r="L16" s="127">
        <f t="shared" si="9"/>
        <v>0</v>
      </c>
      <c r="M16" s="127">
        <f t="shared" si="10"/>
        <v>0</v>
      </c>
      <c r="N16" s="127">
        <f t="shared" si="11"/>
        <v>0</v>
      </c>
      <c r="O16" s="127">
        <f t="shared" si="12"/>
        <v>0</v>
      </c>
      <c r="P16" s="127">
        <f t="shared" si="13"/>
        <v>0</v>
      </c>
      <c r="Q16" s="127">
        <f t="shared" si="14"/>
        <v>0</v>
      </c>
      <c r="R16" s="127">
        <f t="shared" si="15"/>
        <v>0</v>
      </c>
      <c r="S16" s="127">
        <f t="shared" si="16"/>
        <v>0</v>
      </c>
      <c r="T16" s="127" t="str">
        <f t="shared" si="17"/>
        <v> </v>
      </c>
      <c r="U16" s="127" t="str">
        <f t="shared" si="18"/>
        <v> </v>
      </c>
      <c r="V16" s="43" t="str">
        <f t="shared" si="19"/>
        <v> </v>
      </c>
      <c r="W16" s="43" t="str">
        <f t="shared" si="20"/>
        <v> </v>
      </c>
      <c r="X16" s="44">
        <f t="shared" si="21"/>
        <v>0</v>
      </c>
      <c r="Y16" s="5" t="str">
        <f t="shared" si="2"/>
        <v> -0-0</v>
      </c>
      <c r="Z16" s="5">
        <f>Input!G19</f>
        <v>0</v>
      </c>
      <c r="AA16" s="23">
        <f>IF(Input!H19=0,0,IF(ISNA(VLOOKUP((CONCATENATE("Balance Test-",Input!K19)),points1,2,)),0,(VLOOKUP((CONCATENATE("Balance Test-",Input!K19)),points1,2,))))</f>
        <v>0</v>
      </c>
      <c r="AB16" s="23">
        <f>IF(Input!H19=" "," ",IF(ISNA(VLOOKUP((CONCATENATE("Standing Long Jump-",Input!L19)),points1,2,)),0,(VLOOKUP((CONCATENATE("Standing Long Jump-",Input!L19)),points1,2,))))</f>
        <v>0</v>
      </c>
      <c r="AC16" s="23">
        <f>IF(Input!H19=" "," ",IF(ISNA(VLOOKUP((CONCATENATE("Speed Bounce-",Input!M19)),points1,2,)),0,(VLOOKUP((CONCATENATE("Speed Bounce-",Input!M19)),points1,2,))))</f>
        <v>0</v>
      </c>
      <c r="AD16" s="23">
        <f>IF(Input!H19=" "," ",IF(ISNA(VLOOKUP((CONCATENATE("Target Throw-",Input!N19)),points1,2,)),0,(VLOOKUP((CONCATENATE("Target Throw-",Input!N19)),points1,2,))))</f>
        <v>0</v>
      </c>
      <c r="AE16" s="23">
        <f>IF(Input!H19=0,0,IF(Input!$F19&gt;6,IF(ISNA(VLOOKUP((CONCATENATE("Overhead Heave-",Input!O19)),points1,2,)),0,(VLOOKUP((CONCATENATE("Overhead Heave-",Input!O19)),points1,2,))),0))</f>
        <v>0</v>
      </c>
      <c r="AF16" s="23">
        <f t="shared" si="22"/>
        <v>0</v>
      </c>
      <c r="AG16" s="23">
        <f>IF(Input!H19=" "," ",IF(ISNA(VLOOKUP((CONCATENATE("Hi-Stepper-",Input!P19)),points1,2,)),0,(VLOOKUP((CONCATENATE("Hi-Stepper-",Input!P19)),points1,2,))))</f>
        <v>0</v>
      </c>
      <c r="AH16" s="23">
        <f>IF(Input!H19=" "," ",IF(ISNA(VLOOKUP((CONCATENATE("Chest Push-",Input!Q19)),points1,2,)),0,(VLOOKUP((CONCATENATE("Chest Push-",Input!Q19)),points1,2,))))</f>
        <v>0</v>
      </c>
      <c r="AI16" s="23">
        <f>IF(Input!H19=0,0,IF(ISNA(VLOOKUP((CONCATENATE("Vertical Jump-",Input!R19)),points1,2,)),0,(VLOOKUP((CONCATENATE("Vertical Jump-",Input!R19)),points1,2,))))</f>
        <v>0</v>
      </c>
      <c r="AJ16" s="23">
        <f>IF(Input!H19=0,0,IF(ISNA(VLOOKUP((CONCATENATE("Shuttle Run-",Input!S19)),points1,2,)),0,(VLOOKUP((CONCATENATE("Shuttle Run-",Input!S19)),points1,2,))))</f>
        <v>0</v>
      </c>
      <c r="AK16" s="23">
        <f>IF(Input!H19=0,0,IF(ISNA(VLOOKUP((CONCATENATE("Javelin Throw-",Input!T19)),points1,2,)),0,(VLOOKUP((CONCATENATE("Javelin Throw-",Input!T19)),points1,2,))))</f>
        <v>0</v>
      </c>
      <c r="AL16" s="23">
        <f>IF(Input!H19=0,0,IF(Input!$F19&gt;6,IF(ISNA(VLOOKUP((CONCATENATE("Shot-",Input!U19)),points1,2,)),0,(VLOOKUP((CONCATENATE("Shot-",Input!U19)),points1,2,))),0))</f>
        <v>0</v>
      </c>
      <c r="AM16" s="23">
        <f t="shared" si="23"/>
        <v>0</v>
      </c>
      <c r="AN16" s="23">
        <f>IF(Input!H19=0,0,IF(ISNA(VLOOKUP((CONCATENATE("Standing Triple Jump-",Input!V19)),points1,2,)),0,(VLOOKUP((CONCATENATE("Standing Triple Jump-",Input!V19)),points1,2,))))</f>
        <v>0</v>
      </c>
      <c r="AO16" s="13">
        <f>IF(Input!$F19&gt;6,COUNT(Input!K19:M19,Input!P19:S19,Input!V19,Input!AA19:AB19),IF(Input!$F19&lt;=6,COUNT(Input!K19:N19,Input!P19:T19,Input!V19)))</f>
        <v>0</v>
      </c>
      <c r="AP16">
        <f>IF(AO16&gt;=5,(LARGE((AA16:AC16,AF16:AJ16,AM16:AN16),1))+LARGE((AA16:AC16,AF16:AJ16,AM16:AN16),2)+LARGE((AA16:AC16,AF16:AJ16,AM16:AN16),3)+LARGE((AA16:AC16,AF16:AJ16,AM16:AN16),4)+LARGE((AA16:AC16,AF16:AJ16,AM16:AN16),5),0)</f>
        <v>0</v>
      </c>
      <c r="AQ16">
        <f>IF(AP16=0,0,IF((Input!J19="Boy")*AND(Input!F19&gt;6),VLOOKUP(AP16,award2,3),IF((Input!J19="Girl")*AND(Input!F19&gt;6),VLOOKUP(AP16,award2,2),IF((Input!J19="Boy")*AND(Input!F19&lt;=6),VLOOKUP(AP16,award12,3),IF((Input!J19="Girl")*AND(Input!F19&lt;=6),VLOOKUP(AP16,award12,2),0)))))</f>
        <v>0</v>
      </c>
      <c r="AR16">
        <f>IF(Input!$F19&gt;6,COUNT(Input!K19:M19,Input!P19:S19,Input!V19,Input!AA19:AB19),IF(Input!$F19&lt;=6,COUNT(Input!K19:N19,Input!P19:T19,Input!V19)))</f>
        <v>0</v>
      </c>
      <c r="AS16">
        <f t="shared" si="24"/>
        <v>0</v>
      </c>
      <c r="AT16">
        <f>IF(AS16=0,0,IF((Input!J19="Boy")*AND(Input!F19&gt;6),VLOOKUP(AS16,award2,5),IF((Input!J19="Girl")*AND(Input!F19&gt;6),VLOOKUP(AS16,award2,4),IF((Input!J19="Boy")*AND(Input!F19&lt;=6),VLOOKUP(AS16,award12,5),IF((Input!J19="Girl")*AND(Input!F19&lt;=6),VLOOKUP(AS16,award12,4),0)))))</f>
        <v>0</v>
      </c>
      <c r="AV16" t="str">
        <f t="shared" si="25"/>
        <v> </v>
      </c>
      <c r="AW16" t="str">
        <f t="shared" si="26"/>
        <v> </v>
      </c>
      <c r="AX16" t="str">
        <f t="shared" si="27"/>
        <v> </v>
      </c>
      <c r="AY16" t="str">
        <f t="shared" si="28"/>
        <v> </v>
      </c>
      <c r="AZ16" t="str">
        <f t="shared" si="29"/>
        <v> </v>
      </c>
      <c r="BA16" t="str">
        <f t="shared" si="30"/>
        <v> </v>
      </c>
      <c r="BB16" t="str">
        <f t="shared" si="31"/>
        <v> </v>
      </c>
      <c r="BC16" t="str">
        <f t="shared" si="32"/>
        <v> </v>
      </c>
      <c r="BD16" t="str">
        <f t="shared" si="33"/>
        <v> </v>
      </c>
      <c r="BE16" t="str">
        <f t="shared" si="34"/>
        <v> </v>
      </c>
      <c r="BG16" s="23" t="str">
        <f>IF(AV16=" "," ",IF(Input!$J19="Boy",IF(RANK(AV16,($AV16:$BE16),0)&lt;=5,AV16," ")," "))</f>
        <v> </v>
      </c>
      <c r="BH16" s="23" t="str">
        <f>IF(AW16=" "," ",IF(Input!$J19="Boy",IF(RANK(AW16,($AV16:$BE16),0)&lt;=5,AW16," ")," "))</f>
        <v> </v>
      </c>
      <c r="BI16" s="23" t="str">
        <f>IF(AX16=" "," ",IF(Input!$J19="Boy",IF(RANK(AX16,($AV16:$BE16),0)&lt;=5,AX16," ")," "))</f>
        <v> </v>
      </c>
      <c r="BJ16" s="23" t="str">
        <f>IF(AY16=" "," ",IF(Input!$J19="Boy",IF(RANK(AY16,($AV16:$BE16),0)&lt;=5,AY16," ")," "))</f>
        <v> </v>
      </c>
      <c r="BK16" s="23" t="str">
        <f>IF(AZ16=" "," ",IF(Input!$J19="Boy",IF(RANK(AZ16,($AV16:$BE16),0)&lt;=5,AZ16," ")," "))</f>
        <v> </v>
      </c>
      <c r="BL16" s="23" t="str">
        <f>IF(BA16=" "," ",IF(Input!$J19="Boy",IF(RANK(BA16,($AV16:$BE16),0)&lt;=5,BA16," ")," "))</f>
        <v> </v>
      </c>
      <c r="BM16" s="23" t="str">
        <f>IF(BB16=" "," ",IF(Input!$J19="Boy",IF(RANK(BB16,($AV16:$BE16),0)&lt;=5,BB16," ")," "))</f>
        <v> </v>
      </c>
      <c r="BN16" s="23" t="str">
        <f>IF(BC16=" "," ",IF(Input!$J19="Boy",IF(RANK(BC16,($AV16:$BE16),0)&lt;=5,BC16," ")," "))</f>
        <v> </v>
      </c>
      <c r="BO16" s="23" t="str">
        <f>IF(BD16=" "," ",IF(Input!$J19="Boy",IF(RANK(BD16,($AV16:$BE16),0)&lt;=5,BD16," ")," "))</f>
        <v> </v>
      </c>
      <c r="BP16" s="23" t="str">
        <f>IF(BE16=" "," ",IF(Input!$J19="Boy",IF(RANK(BE16,($AV16:$BE16),0)&lt;=5,BE16," ")," "))</f>
        <v> </v>
      </c>
      <c r="BR16" s="23" t="str">
        <f>IF(AV16=" "," ",IF(Input!$J19="Girl",IF(RANK(AV16,($AV16:$BE16),0)&lt;=5,AV16," ")," "))</f>
        <v> </v>
      </c>
      <c r="BS16" s="23" t="str">
        <f>IF(AW16=" "," ",IF(Input!$J19="Girl",IF(RANK(AW16,($AV16:$BE16),0)&lt;=5,AW16," ")," "))</f>
        <v> </v>
      </c>
      <c r="BT16" s="23" t="str">
        <f>IF(AX16=" "," ",IF(Input!$J19="Girl",IF(RANK(AX16,($AV16:$BE16),0)&lt;=5,AX16," ")," "))</f>
        <v> </v>
      </c>
      <c r="BU16" s="23" t="str">
        <f>IF(AY16=" "," ",IF(Input!$J19="Girl",IF(RANK(AY16,($AV16:$BE16),0)&lt;=5,AY16," ")," "))</f>
        <v> </v>
      </c>
      <c r="BV16" s="23" t="str">
        <f>IF(AZ16=" "," ",IF(Input!$J19="Girl",IF(RANK(AZ16,($AV16:$BE16),0)&lt;=5,AZ16," ")," "))</f>
        <v> </v>
      </c>
      <c r="BW16" s="23" t="str">
        <f>IF(BA16=" "," ",IF(Input!$J19="Girl",IF(RANK(BA16,($AV16:$BE16),0)&lt;=5,BA16," ")," "))</f>
        <v> </v>
      </c>
      <c r="BX16" s="23" t="str">
        <f>IF(BB16=" "," ",IF(Input!$J19="Girl",IF(RANK(BB16,($AV16:$BE16),0)&lt;=5,BB16," ")," "))</f>
        <v> </v>
      </c>
      <c r="BY16" s="23" t="str">
        <f>IF(BC16=" "," ",IF(Input!$J19="Girl",IF(RANK(BC16,($AV16:$BE16),0)&lt;=5,BC16," ")," "))</f>
        <v> </v>
      </c>
      <c r="BZ16" s="23" t="str">
        <f>IF(BD16=" "," ",IF(Input!$J19="Girl",IF(RANK(BD16,($AV16:$BE16),0)&lt;=5,BD16," ")," "))</f>
        <v> </v>
      </c>
      <c r="CA16" s="23" t="str">
        <f>IF(BE16=" "," ",IF(Input!$J19="Girl",IF(RANK(BE16,($AV16:$BE16),0)&lt;=5,BE16," ")," "))</f>
        <v> </v>
      </c>
      <c r="CC16" s="37" t="str">
        <f t="shared" si="35"/>
        <v> </v>
      </c>
      <c r="CD16" s="37" t="str">
        <f t="shared" si="36"/>
        <v> </v>
      </c>
      <c r="CE16" s="37" t="str">
        <f t="shared" si="37"/>
        <v> </v>
      </c>
      <c r="CF16" s="37" t="str">
        <f t="shared" si="38"/>
        <v> </v>
      </c>
      <c r="CG16" s="37" t="str">
        <f t="shared" si="39"/>
        <v> </v>
      </c>
      <c r="CH16" s="37" t="str">
        <f t="shared" si="40"/>
        <v> </v>
      </c>
      <c r="CI16" s="37" t="str">
        <f t="shared" si="41"/>
        <v> </v>
      </c>
      <c r="CJ16" s="37" t="str">
        <f t="shared" si="42"/>
        <v> </v>
      </c>
      <c r="CK16" s="37" t="str">
        <f t="shared" si="43"/>
        <v> </v>
      </c>
      <c r="CL16" s="37" t="str">
        <f t="shared" si="44"/>
        <v> </v>
      </c>
      <c r="CM16" s="1"/>
      <c r="CN16" s="37" t="str">
        <f t="shared" si="45"/>
        <v> </v>
      </c>
      <c r="CO16" s="37" t="str">
        <f t="shared" si="46"/>
        <v> </v>
      </c>
      <c r="CP16" s="37" t="str">
        <f t="shared" si="47"/>
        <v> </v>
      </c>
      <c r="CQ16" s="37" t="str">
        <f t="shared" si="48"/>
        <v> </v>
      </c>
      <c r="CR16" s="37" t="str">
        <f t="shared" si="49"/>
        <v> </v>
      </c>
      <c r="CS16" s="37" t="str">
        <f t="shared" si="50"/>
        <v> </v>
      </c>
      <c r="CT16" s="37" t="str">
        <f t="shared" si="51"/>
        <v> </v>
      </c>
      <c r="CU16" s="37" t="str">
        <f t="shared" si="52"/>
        <v> </v>
      </c>
      <c r="CV16" s="37" t="str">
        <f t="shared" si="53"/>
        <v> </v>
      </c>
      <c r="CW16" s="37" t="str">
        <f t="shared" si="54"/>
        <v> </v>
      </c>
      <c r="CX16">
        <v>1E-05</v>
      </c>
      <c r="CY16">
        <v>5E-05</v>
      </c>
      <c r="CZ16">
        <v>9E-05</v>
      </c>
      <c r="DA16">
        <v>0.00013</v>
      </c>
      <c r="DB16">
        <v>0.00017</v>
      </c>
      <c r="DC16">
        <v>0.00021</v>
      </c>
      <c r="DD16">
        <v>0.00025</v>
      </c>
      <c r="DE16">
        <v>0.00029</v>
      </c>
      <c r="DF16">
        <v>0.00033</v>
      </c>
      <c r="DG16">
        <v>0.00037</v>
      </c>
      <c r="DH16" t="str">
        <f t="shared" si="55"/>
        <v> </v>
      </c>
      <c r="DI16" t="str">
        <f t="shared" si="56"/>
        <v> </v>
      </c>
      <c r="DJ16" t="str">
        <f t="shared" si="57"/>
        <v> </v>
      </c>
      <c r="DK16" t="str">
        <f t="shared" si="58"/>
        <v> </v>
      </c>
      <c r="DL16" t="str">
        <f t="shared" si="59"/>
        <v> </v>
      </c>
      <c r="DM16" t="str">
        <f t="shared" si="60"/>
        <v> </v>
      </c>
      <c r="DN16" t="str">
        <f t="shared" si="61"/>
        <v> </v>
      </c>
      <c r="DO16" t="str">
        <f t="shared" si="62"/>
        <v> </v>
      </c>
      <c r="DP16" t="str">
        <f t="shared" si="63"/>
        <v> </v>
      </c>
      <c r="DQ16" t="str">
        <f t="shared" si="64"/>
        <v> </v>
      </c>
      <c r="DR16" t="str">
        <f t="shared" si="65"/>
        <v> </v>
      </c>
      <c r="DS16" t="str">
        <f t="shared" si="66"/>
        <v> </v>
      </c>
      <c r="DT16" t="str">
        <f t="shared" si="67"/>
        <v> </v>
      </c>
      <c r="DU16" t="str">
        <f t="shared" si="68"/>
        <v> </v>
      </c>
      <c r="DV16" t="str">
        <f t="shared" si="69"/>
        <v> </v>
      </c>
      <c r="DW16" t="str">
        <f t="shared" si="70"/>
        <v> </v>
      </c>
      <c r="DX16" t="str">
        <f t="shared" si="71"/>
        <v> </v>
      </c>
      <c r="DY16" t="str">
        <f t="shared" si="72"/>
        <v> </v>
      </c>
      <c r="DZ16" t="str">
        <f t="shared" si="73"/>
        <v> </v>
      </c>
      <c r="EA16" t="str">
        <f t="shared" si="74"/>
        <v> </v>
      </c>
      <c r="EB16" t="str">
        <f t="shared" si="75"/>
        <v> </v>
      </c>
    </row>
    <row r="17" spans="3:132" ht="24" customHeight="1">
      <c r="C17" s="166">
        <f>Input!G20</f>
        <v>0</v>
      </c>
      <c r="D17" s="127" t="e">
        <f>Input!#REF!</f>
        <v>#REF!</v>
      </c>
      <c r="E17" s="127">
        <f>Input!H20</f>
        <v>0</v>
      </c>
      <c r="F17" s="127">
        <f>Input!I20</f>
        <v>0</v>
      </c>
      <c r="G17" s="127">
        <f>Input!J20</f>
        <v>0</v>
      </c>
      <c r="H17" s="127">
        <f t="shared" si="6"/>
        <v>0</v>
      </c>
      <c r="I17" s="127">
        <f t="shared" si="7"/>
        <v>0</v>
      </c>
      <c r="J17" s="127">
        <f t="shared" si="8"/>
        <v>0</v>
      </c>
      <c r="K17" s="127">
        <f t="shared" si="0"/>
        <v>0</v>
      </c>
      <c r="L17" s="127">
        <f t="shared" si="9"/>
        <v>0</v>
      </c>
      <c r="M17" s="127">
        <f t="shared" si="10"/>
        <v>0</v>
      </c>
      <c r="N17" s="127">
        <f t="shared" si="11"/>
        <v>0</v>
      </c>
      <c r="O17" s="127">
        <f t="shared" si="12"/>
        <v>0</v>
      </c>
      <c r="P17" s="127">
        <f t="shared" si="13"/>
        <v>0</v>
      </c>
      <c r="Q17" s="127">
        <f t="shared" si="14"/>
        <v>0</v>
      </c>
      <c r="R17" s="127">
        <f t="shared" si="15"/>
        <v>0</v>
      </c>
      <c r="S17" s="127">
        <f t="shared" si="16"/>
        <v>0</v>
      </c>
      <c r="T17" s="127" t="str">
        <f t="shared" si="17"/>
        <v> </v>
      </c>
      <c r="U17" s="127" t="str">
        <f t="shared" si="18"/>
        <v> </v>
      </c>
      <c r="V17" s="43" t="str">
        <f t="shared" si="19"/>
        <v> </v>
      </c>
      <c r="W17" s="43" t="str">
        <f t="shared" si="20"/>
        <v> </v>
      </c>
      <c r="X17" s="44">
        <f t="shared" si="21"/>
        <v>0</v>
      </c>
      <c r="Y17" s="5" t="str">
        <f t="shared" si="2"/>
        <v> -0-0</v>
      </c>
      <c r="Z17" s="5">
        <f>Input!G20</f>
        <v>0</v>
      </c>
      <c r="AA17" s="23">
        <f>IF(Input!H20=0,0,IF(ISNA(VLOOKUP((CONCATENATE("Balance Test-",Input!K20)),points1,2,)),0,(VLOOKUP((CONCATENATE("Balance Test-",Input!K20)),points1,2,))))</f>
        <v>0</v>
      </c>
      <c r="AB17" s="23">
        <f>IF(Input!H20=" "," ",IF(ISNA(VLOOKUP((CONCATENATE("Standing Long Jump-",Input!L20)),points1,2,)),0,(VLOOKUP((CONCATENATE("Standing Long Jump-",Input!L20)),points1,2,))))</f>
        <v>0</v>
      </c>
      <c r="AC17" s="23">
        <f>IF(Input!H20=" "," ",IF(ISNA(VLOOKUP((CONCATENATE("Speed Bounce-",Input!M20)),points1,2,)),0,(VLOOKUP((CONCATENATE("Speed Bounce-",Input!M20)),points1,2,))))</f>
        <v>0</v>
      </c>
      <c r="AD17" s="23">
        <f>IF(Input!H20=" "," ",IF(ISNA(VLOOKUP((CONCATENATE("Target Throw-",Input!N20)),points1,2,)),0,(VLOOKUP((CONCATENATE("Target Throw-",Input!N20)),points1,2,))))</f>
        <v>0</v>
      </c>
      <c r="AE17" s="23">
        <f>IF(Input!H20=0,0,IF(Input!$F20&gt;6,IF(ISNA(VLOOKUP((CONCATENATE("Overhead Heave-",Input!O20)),points1,2,)),0,(VLOOKUP((CONCATENATE("Overhead Heave-",Input!O20)),points1,2,))),0))</f>
        <v>0</v>
      </c>
      <c r="AF17" s="23">
        <f t="shared" si="22"/>
        <v>0</v>
      </c>
      <c r="AG17" s="23">
        <f>IF(Input!H20=" "," ",IF(ISNA(VLOOKUP((CONCATENATE("Hi-Stepper-",Input!P20)),points1,2,)),0,(VLOOKUP((CONCATENATE("Hi-Stepper-",Input!P20)),points1,2,))))</f>
        <v>0</v>
      </c>
      <c r="AH17" s="23">
        <f>IF(Input!H20=" "," ",IF(ISNA(VLOOKUP((CONCATENATE("Chest Push-",Input!Q20)),points1,2,)),0,(VLOOKUP((CONCATENATE("Chest Push-",Input!Q20)),points1,2,))))</f>
        <v>0</v>
      </c>
      <c r="AI17" s="23">
        <f>IF(Input!H20=0,0,IF(ISNA(VLOOKUP((CONCATENATE("Vertical Jump-",Input!R20)),points1,2,)),0,(VLOOKUP((CONCATENATE("Vertical Jump-",Input!R20)),points1,2,))))</f>
        <v>0</v>
      </c>
      <c r="AJ17" s="23">
        <f>IF(Input!H20=0,0,IF(ISNA(VLOOKUP((CONCATENATE("Shuttle Run-",Input!S20)),points1,2,)),0,(VLOOKUP((CONCATENATE("Shuttle Run-",Input!S20)),points1,2,))))</f>
        <v>0</v>
      </c>
      <c r="AK17" s="23">
        <f>IF(Input!H20=0,0,IF(ISNA(VLOOKUP((CONCATENATE("Javelin Throw-",Input!T20)),points1,2,)),0,(VLOOKUP((CONCATENATE("Javelin Throw-",Input!T20)),points1,2,))))</f>
        <v>0</v>
      </c>
      <c r="AL17" s="23">
        <f>IF(Input!H20=0,0,IF(Input!$F20&gt;6,IF(ISNA(VLOOKUP((CONCATENATE("Shot-",Input!U20)),points1,2,)),0,(VLOOKUP((CONCATENATE("Shot-",Input!U20)),points1,2,))),0))</f>
        <v>0</v>
      </c>
      <c r="AM17" s="23">
        <f t="shared" si="23"/>
        <v>0</v>
      </c>
      <c r="AN17" s="23">
        <f>IF(Input!H20=0,0,IF(ISNA(VLOOKUP((CONCATENATE("Standing Triple Jump-",Input!V20)),points1,2,)),0,(VLOOKUP((CONCATENATE("Standing Triple Jump-",Input!V20)),points1,2,))))</f>
        <v>0</v>
      </c>
      <c r="AO17" s="13">
        <f>IF(Input!$F20&gt;6,COUNT(Input!K20:M20,Input!P20:S20,Input!V20,Input!AA20:AB20),IF(Input!$F20&lt;=6,COUNT(Input!K20:N20,Input!P20:T20,Input!V20)))</f>
        <v>0</v>
      </c>
      <c r="AP17">
        <f>IF(AO17&gt;=5,(LARGE((AA17:AC17,AF17:AJ17,AM17:AN17),1))+LARGE((AA17:AC17,AF17:AJ17,AM17:AN17),2)+LARGE((AA17:AC17,AF17:AJ17,AM17:AN17),3)+LARGE((AA17:AC17,AF17:AJ17,AM17:AN17),4)+LARGE((AA17:AC17,AF17:AJ17,AM17:AN17),5),0)</f>
        <v>0</v>
      </c>
      <c r="AQ17">
        <f>IF(AP17=0,0,IF((Input!J20="Boy")*AND(Input!F20&gt;6),VLOOKUP(AP17,award2,3),IF((Input!J20="Girl")*AND(Input!F20&gt;6),VLOOKUP(AP17,award2,2),IF((Input!J20="Boy")*AND(Input!F20&lt;=6),VLOOKUP(AP17,award12,3),IF((Input!J20="Girl")*AND(Input!F20&lt;=6),VLOOKUP(AP17,award12,2),0)))))</f>
        <v>0</v>
      </c>
      <c r="AR17">
        <f>IF(Input!$F20&gt;6,COUNT(Input!K20:M20,Input!P20:S20,Input!V20,Input!AA20:AB20),IF(Input!$F20&lt;=6,COUNT(Input!K20:N20,Input!P20:T20,Input!V20)))</f>
        <v>0</v>
      </c>
      <c r="AS17">
        <f t="shared" si="24"/>
        <v>0</v>
      </c>
      <c r="AT17">
        <f>IF(AS17=0,0,IF((Input!J20="Boy")*AND(Input!F20&gt;6),VLOOKUP(AS17,award2,5),IF((Input!J20="Girl")*AND(Input!F20&gt;6),VLOOKUP(AS17,award2,4),IF((Input!J20="Boy")*AND(Input!F20&lt;=6),VLOOKUP(AS17,award12,5),IF((Input!J20="Girl")*AND(Input!F20&lt;=6),VLOOKUP(AS17,award12,4),0)))))</f>
        <v>0</v>
      </c>
      <c r="AV17" t="str">
        <f t="shared" si="25"/>
        <v> </v>
      </c>
      <c r="AW17" t="str">
        <f t="shared" si="26"/>
        <v> </v>
      </c>
      <c r="AX17" t="str">
        <f t="shared" si="27"/>
        <v> </v>
      </c>
      <c r="AY17" t="str">
        <f t="shared" si="28"/>
        <v> </v>
      </c>
      <c r="AZ17" t="str">
        <f t="shared" si="29"/>
        <v> </v>
      </c>
      <c r="BA17" t="str">
        <f t="shared" si="30"/>
        <v> </v>
      </c>
      <c r="BB17" t="str">
        <f t="shared" si="31"/>
        <v> </v>
      </c>
      <c r="BC17" t="str">
        <f t="shared" si="32"/>
        <v> </v>
      </c>
      <c r="BD17" t="str">
        <f t="shared" si="33"/>
        <v> </v>
      </c>
      <c r="BE17" t="str">
        <f t="shared" si="34"/>
        <v> </v>
      </c>
      <c r="BG17" s="23" t="str">
        <f>IF(AV17=" "," ",IF(Input!$J20="Boy",IF(RANK(AV17,($AV17:$BE17),0)&lt;=5,AV17," ")," "))</f>
        <v> </v>
      </c>
      <c r="BH17" s="23" t="str">
        <f>IF(AW17=" "," ",IF(Input!$J20="Boy",IF(RANK(AW17,($AV17:$BE17),0)&lt;=5,AW17," ")," "))</f>
        <v> </v>
      </c>
      <c r="BI17" s="23" t="str">
        <f>IF(AX17=" "," ",IF(Input!$J20="Boy",IF(RANK(AX17,($AV17:$BE17),0)&lt;=5,AX17," ")," "))</f>
        <v> </v>
      </c>
      <c r="BJ17" s="23" t="str">
        <f>IF(AY17=" "," ",IF(Input!$J20="Boy",IF(RANK(AY17,($AV17:$BE17),0)&lt;=5,AY17," ")," "))</f>
        <v> </v>
      </c>
      <c r="BK17" s="23" t="str">
        <f>IF(AZ17=" "," ",IF(Input!$J20="Boy",IF(RANK(AZ17,($AV17:$BE17),0)&lt;=5,AZ17," ")," "))</f>
        <v> </v>
      </c>
      <c r="BL17" s="23" t="str">
        <f>IF(BA17=" "," ",IF(Input!$J20="Boy",IF(RANK(BA17,($AV17:$BE17),0)&lt;=5,BA17," ")," "))</f>
        <v> </v>
      </c>
      <c r="BM17" s="23" t="str">
        <f>IF(BB17=" "," ",IF(Input!$J20="Boy",IF(RANK(BB17,($AV17:$BE17),0)&lt;=5,BB17," ")," "))</f>
        <v> </v>
      </c>
      <c r="BN17" s="23" t="str">
        <f>IF(BC17=" "," ",IF(Input!$J20="Boy",IF(RANK(BC17,($AV17:$BE17),0)&lt;=5,BC17," ")," "))</f>
        <v> </v>
      </c>
      <c r="BO17" s="23" t="str">
        <f>IF(BD17=" "," ",IF(Input!$J20="Boy",IF(RANK(BD17,($AV17:$BE17),0)&lt;=5,BD17," ")," "))</f>
        <v> </v>
      </c>
      <c r="BP17" s="23" t="str">
        <f>IF(BE17=" "," ",IF(Input!$J20="Boy",IF(RANK(BE17,($AV17:$BE17),0)&lt;=5,BE17," ")," "))</f>
        <v> </v>
      </c>
      <c r="BR17" s="23" t="str">
        <f>IF(AV17=" "," ",IF(Input!$J20="Girl",IF(RANK(AV17,($AV17:$BE17),0)&lt;=5,AV17," ")," "))</f>
        <v> </v>
      </c>
      <c r="BS17" s="23" t="str">
        <f>IF(AW17=" "," ",IF(Input!$J20="Girl",IF(RANK(AW17,($AV17:$BE17),0)&lt;=5,AW17," ")," "))</f>
        <v> </v>
      </c>
      <c r="BT17" s="23" t="str">
        <f>IF(AX17=" "," ",IF(Input!$J20="Girl",IF(RANK(AX17,($AV17:$BE17),0)&lt;=5,AX17," ")," "))</f>
        <v> </v>
      </c>
      <c r="BU17" s="23" t="str">
        <f>IF(AY17=" "," ",IF(Input!$J20="Girl",IF(RANK(AY17,($AV17:$BE17),0)&lt;=5,AY17," ")," "))</f>
        <v> </v>
      </c>
      <c r="BV17" s="23" t="str">
        <f>IF(AZ17=" "," ",IF(Input!$J20="Girl",IF(RANK(AZ17,($AV17:$BE17),0)&lt;=5,AZ17," ")," "))</f>
        <v> </v>
      </c>
      <c r="BW17" s="23" t="str">
        <f>IF(BA17=" "," ",IF(Input!$J20="Girl",IF(RANK(BA17,($AV17:$BE17),0)&lt;=5,BA17," ")," "))</f>
        <v> </v>
      </c>
      <c r="BX17" s="23" t="str">
        <f>IF(BB17=" "," ",IF(Input!$J20="Girl",IF(RANK(BB17,($AV17:$BE17),0)&lt;=5,BB17," ")," "))</f>
        <v> </v>
      </c>
      <c r="BY17" s="23" t="str">
        <f>IF(BC17=" "," ",IF(Input!$J20="Girl",IF(RANK(BC17,($AV17:$BE17),0)&lt;=5,BC17," ")," "))</f>
        <v> </v>
      </c>
      <c r="BZ17" s="23" t="str">
        <f>IF(BD17=" "," ",IF(Input!$J20="Girl",IF(RANK(BD17,($AV17:$BE17),0)&lt;=5,BD17," ")," "))</f>
        <v> </v>
      </c>
      <c r="CA17" s="23" t="str">
        <f>IF(BE17=" "," ",IF(Input!$J20="Girl",IF(RANK(BE17,($AV17:$BE17),0)&lt;=5,BE17," ")," "))</f>
        <v> </v>
      </c>
      <c r="CC17" s="37" t="str">
        <f t="shared" si="35"/>
        <v> </v>
      </c>
      <c r="CD17" s="37" t="str">
        <f t="shared" si="36"/>
        <v> </v>
      </c>
      <c r="CE17" s="37" t="str">
        <f t="shared" si="37"/>
        <v> </v>
      </c>
      <c r="CF17" s="37" t="str">
        <f t="shared" si="38"/>
        <v> </v>
      </c>
      <c r="CG17" s="37" t="str">
        <f t="shared" si="39"/>
        <v> </v>
      </c>
      <c r="CH17" s="37" t="str">
        <f t="shared" si="40"/>
        <v> </v>
      </c>
      <c r="CI17" s="37" t="str">
        <f t="shared" si="41"/>
        <v> </v>
      </c>
      <c r="CJ17" s="37" t="str">
        <f t="shared" si="42"/>
        <v> </v>
      </c>
      <c r="CK17" s="37" t="str">
        <f t="shared" si="43"/>
        <v> </v>
      </c>
      <c r="CL17" s="37" t="str">
        <f t="shared" si="44"/>
        <v> </v>
      </c>
      <c r="CM17" s="1"/>
      <c r="CN17" s="37" t="str">
        <f t="shared" si="45"/>
        <v> </v>
      </c>
      <c r="CO17" s="37" t="str">
        <f t="shared" si="46"/>
        <v> </v>
      </c>
      <c r="CP17" s="37" t="str">
        <f t="shared" si="47"/>
        <v> </v>
      </c>
      <c r="CQ17" s="37" t="str">
        <f t="shared" si="48"/>
        <v> </v>
      </c>
      <c r="CR17" s="37" t="str">
        <f t="shared" si="49"/>
        <v> </v>
      </c>
      <c r="CS17" s="37" t="str">
        <f t="shared" si="50"/>
        <v> </v>
      </c>
      <c r="CT17" s="37" t="str">
        <f t="shared" si="51"/>
        <v> </v>
      </c>
      <c r="CU17" s="37" t="str">
        <f t="shared" si="52"/>
        <v> </v>
      </c>
      <c r="CV17" s="37" t="str">
        <f t="shared" si="53"/>
        <v> </v>
      </c>
      <c r="CW17" s="37" t="str">
        <f t="shared" si="54"/>
        <v> </v>
      </c>
      <c r="CX17">
        <v>1.1E-05</v>
      </c>
      <c r="CY17">
        <v>5.1E-05</v>
      </c>
      <c r="CZ17">
        <v>9.1E-05</v>
      </c>
      <c r="DA17">
        <v>0.000131</v>
      </c>
      <c r="DB17">
        <v>0.000171</v>
      </c>
      <c r="DC17">
        <v>0.000211</v>
      </c>
      <c r="DD17">
        <v>0.000251</v>
      </c>
      <c r="DE17">
        <v>0.000291</v>
      </c>
      <c r="DF17">
        <v>0.000331</v>
      </c>
      <c r="DG17">
        <v>0.000371</v>
      </c>
      <c r="DH17" t="str">
        <f t="shared" si="55"/>
        <v> </v>
      </c>
      <c r="DI17" t="str">
        <f t="shared" si="56"/>
        <v> </v>
      </c>
      <c r="DJ17" t="str">
        <f t="shared" si="57"/>
        <v> </v>
      </c>
      <c r="DK17" t="str">
        <f t="shared" si="58"/>
        <v> </v>
      </c>
      <c r="DL17" t="str">
        <f t="shared" si="59"/>
        <v> </v>
      </c>
      <c r="DM17" t="str">
        <f t="shared" si="60"/>
        <v> </v>
      </c>
      <c r="DN17" t="str">
        <f t="shared" si="61"/>
        <v> </v>
      </c>
      <c r="DO17" t="str">
        <f t="shared" si="62"/>
        <v> </v>
      </c>
      <c r="DP17" t="str">
        <f t="shared" si="63"/>
        <v> </v>
      </c>
      <c r="DQ17" t="str">
        <f t="shared" si="64"/>
        <v> </v>
      </c>
      <c r="DR17" t="str">
        <f t="shared" si="65"/>
        <v> </v>
      </c>
      <c r="DS17" t="str">
        <f t="shared" si="66"/>
        <v> </v>
      </c>
      <c r="DT17" t="str">
        <f t="shared" si="67"/>
        <v> </v>
      </c>
      <c r="DU17" t="str">
        <f t="shared" si="68"/>
        <v> </v>
      </c>
      <c r="DV17" t="str">
        <f t="shared" si="69"/>
        <v> </v>
      </c>
      <c r="DW17" t="str">
        <f t="shared" si="70"/>
        <v> </v>
      </c>
      <c r="DX17" t="str">
        <f t="shared" si="71"/>
        <v> </v>
      </c>
      <c r="DY17" t="str">
        <f t="shared" si="72"/>
        <v> </v>
      </c>
      <c r="DZ17" t="str">
        <f t="shared" si="73"/>
        <v> </v>
      </c>
      <c r="EA17" t="str">
        <f t="shared" si="74"/>
        <v> </v>
      </c>
      <c r="EB17" t="str">
        <f t="shared" si="75"/>
        <v> </v>
      </c>
    </row>
    <row r="18" spans="3:132" ht="24" customHeight="1">
      <c r="C18" s="166">
        <f>Input!G21</f>
        <v>0</v>
      </c>
      <c r="D18" s="127" t="e">
        <f>Input!#REF!</f>
        <v>#REF!</v>
      </c>
      <c r="E18" s="127">
        <f>Input!H21</f>
        <v>0</v>
      </c>
      <c r="F18" s="127">
        <f>Input!I21</f>
        <v>0</v>
      </c>
      <c r="G18" s="127">
        <f>Input!J21</f>
        <v>0</v>
      </c>
      <c r="H18" s="127">
        <f t="shared" si="6"/>
        <v>0</v>
      </c>
      <c r="I18" s="127">
        <f t="shared" si="7"/>
        <v>0</v>
      </c>
      <c r="J18" s="127">
        <f t="shared" si="8"/>
        <v>0</v>
      </c>
      <c r="K18" s="127">
        <f t="shared" si="0"/>
        <v>0</v>
      </c>
      <c r="L18" s="127">
        <f t="shared" si="9"/>
        <v>0</v>
      </c>
      <c r="M18" s="127">
        <f t="shared" si="10"/>
        <v>0</v>
      </c>
      <c r="N18" s="127">
        <f t="shared" si="11"/>
        <v>0</v>
      </c>
      <c r="O18" s="127">
        <f t="shared" si="12"/>
        <v>0</v>
      </c>
      <c r="P18" s="127">
        <f t="shared" si="13"/>
        <v>0</v>
      </c>
      <c r="Q18" s="127">
        <f t="shared" si="14"/>
        <v>0</v>
      </c>
      <c r="R18" s="127">
        <f t="shared" si="15"/>
        <v>0</v>
      </c>
      <c r="S18" s="127">
        <f t="shared" si="16"/>
        <v>0</v>
      </c>
      <c r="T18" s="127" t="str">
        <f t="shared" si="17"/>
        <v> </v>
      </c>
      <c r="U18" s="127" t="str">
        <f t="shared" si="18"/>
        <v> </v>
      </c>
      <c r="V18" s="43" t="str">
        <f t="shared" si="19"/>
        <v> </v>
      </c>
      <c r="W18" s="43" t="str">
        <f t="shared" si="20"/>
        <v> </v>
      </c>
      <c r="X18" s="44">
        <f t="shared" si="21"/>
        <v>0</v>
      </c>
      <c r="Y18" s="5" t="str">
        <f t="shared" si="2"/>
        <v> -0-0</v>
      </c>
      <c r="Z18" s="5">
        <f>Input!G21</f>
        <v>0</v>
      </c>
      <c r="AA18" s="23">
        <f>IF(Input!H21=0,0,IF(ISNA(VLOOKUP((CONCATENATE("Balance Test-",Input!K21)),points1,2,)),0,(VLOOKUP((CONCATENATE("Balance Test-",Input!K21)),points1,2,))))</f>
        <v>0</v>
      </c>
      <c r="AB18" s="23">
        <f>IF(Input!H21=" "," ",IF(ISNA(VLOOKUP((CONCATENATE("Standing Long Jump-",Input!L21)),points1,2,)),0,(VLOOKUP((CONCATENATE("Standing Long Jump-",Input!L21)),points1,2,))))</f>
        <v>0</v>
      </c>
      <c r="AC18" s="23">
        <f>IF(Input!H21=" "," ",IF(ISNA(VLOOKUP((CONCATENATE("Speed Bounce-",Input!M21)),points1,2,)),0,(VLOOKUP((CONCATENATE("Speed Bounce-",Input!M21)),points1,2,))))</f>
        <v>0</v>
      </c>
      <c r="AD18" s="23">
        <f>IF(Input!H21=" "," ",IF(ISNA(VLOOKUP((CONCATENATE("Target Throw-",Input!N21)),points1,2,)),0,(VLOOKUP((CONCATENATE("Target Throw-",Input!N21)),points1,2,))))</f>
        <v>0</v>
      </c>
      <c r="AE18" s="23">
        <f>IF(Input!H21=0,0,IF(Input!$F21&gt;6,IF(ISNA(VLOOKUP((CONCATENATE("Overhead Heave-",Input!O21)),points1,2,)),0,(VLOOKUP((CONCATENATE("Overhead Heave-",Input!O21)),points1,2,))),0))</f>
        <v>0</v>
      </c>
      <c r="AF18" s="23">
        <f t="shared" si="22"/>
        <v>0</v>
      </c>
      <c r="AG18" s="23">
        <f>IF(Input!H21=" "," ",IF(ISNA(VLOOKUP((CONCATENATE("Hi-Stepper-",Input!P21)),points1,2,)),0,(VLOOKUP((CONCATENATE("Hi-Stepper-",Input!P21)),points1,2,))))</f>
        <v>0</v>
      </c>
      <c r="AH18" s="23">
        <f>IF(Input!H21=" "," ",IF(ISNA(VLOOKUP((CONCATENATE("Chest Push-",Input!Q21)),points1,2,)),0,(VLOOKUP((CONCATENATE("Chest Push-",Input!Q21)),points1,2,))))</f>
        <v>0</v>
      </c>
      <c r="AI18" s="23">
        <f>IF(Input!H21=0,0,IF(ISNA(VLOOKUP((CONCATENATE("Vertical Jump-",Input!R21)),points1,2,)),0,(VLOOKUP((CONCATENATE("Vertical Jump-",Input!R21)),points1,2,))))</f>
        <v>0</v>
      </c>
      <c r="AJ18" s="23">
        <f>IF(Input!H21=0,0,IF(ISNA(VLOOKUP((CONCATENATE("Shuttle Run-",Input!S21)),points1,2,)),0,(VLOOKUP((CONCATENATE("Shuttle Run-",Input!S21)),points1,2,))))</f>
        <v>0</v>
      </c>
      <c r="AK18" s="23">
        <f>IF(Input!H21=0,0,IF(ISNA(VLOOKUP((CONCATENATE("Javelin Throw-",Input!T21)),points1,2,)),0,(VLOOKUP((CONCATENATE("Javelin Throw-",Input!T21)),points1,2,))))</f>
        <v>0</v>
      </c>
      <c r="AL18" s="23">
        <f>IF(Input!H21=0,0,IF(Input!$F21&gt;6,IF(ISNA(VLOOKUP((CONCATENATE("Shot-",Input!U21)),points1,2,)),0,(VLOOKUP((CONCATENATE("Shot-",Input!U21)),points1,2,))),0))</f>
        <v>0</v>
      </c>
      <c r="AM18" s="23">
        <f t="shared" si="23"/>
        <v>0</v>
      </c>
      <c r="AN18" s="23">
        <f>IF(Input!H21=0,0,IF(ISNA(VLOOKUP((CONCATENATE("Standing Triple Jump-",Input!V21)),points1,2,)),0,(VLOOKUP((CONCATENATE("Standing Triple Jump-",Input!V21)),points1,2,))))</f>
        <v>0</v>
      </c>
      <c r="AO18" s="13">
        <f>IF(Input!$F21&gt;6,COUNT(Input!K21:M21,Input!P21:S21,Input!V21,Input!AA21:AB21),IF(Input!$F21&lt;=6,COUNT(Input!K21:N21,Input!P21:T21,Input!V21)))</f>
        <v>0</v>
      </c>
      <c r="AP18">
        <f>IF(AO18&gt;=5,(LARGE((AA18:AC18,AF18:AJ18,AM18:AN18),1))+LARGE((AA18:AC18,AF18:AJ18,AM18:AN18),2)+LARGE((AA18:AC18,AF18:AJ18,AM18:AN18),3)+LARGE((AA18:AC18,AF18:AJ18,AM18:AN18),4)+LARGE((AA18:AC18,AF18:AJ18,AM18:AN18),5),0)</f>
        <v>0</v>
      </c>
      <c r="AQ18">
        <f>IF(AP18=0,0,IF((Input!J21="Boy")*AND(Input!F21&gt;6),VLOOKUP(AP18,award2,3),IF((Input!J21="Girl")*AND(Input!F21&gt;6),VLOOKUP(AP18,award2,2),IF((Input!J21="Boy")*AND(Input!F21&lt;=6),VLOOKUP(AP18,award12,3),IF((Input!J21="Girl")*AND(Input!F21&lt;=6),VLOOKUP(AP18,award12,2),0)))))</f>
        <v>0</v>
      </c>
      <c r="AR18">
        <f>IF(Input!$F21&gt;6,COUNT(Input!K21:M21,Input!P21:S21,Input!V21,Input!AA21:AB21),IF(Input!$F21&lt;=6,COUNT(Input!K21:N21,Input!P21:T21,Input!V21)))</f>
        <v>0</v>
      </c>
      <c r="AS18">
        <f t="shared" si="24"/>
        <v>0</v>
      </c>
      <c r="AT18">
        <f>IF(AS18=0,0,IF((Input!J21="Boy")*AND(Input!F21&gt;6),VLOOKUP(AS18,award2,5),IF((Input!J21="Girl")*AND(Input!F21&gt;6),VLOOKUP(AS18,award2,4),IF((Input!J21="Boy")*AND(Input!F21&lt;=6),VLOOKUP(AS18,award12,5),IF((Input!J21="Girl")*AND(Input!F21&lt;=6),VLOOKUP(AS18,award12,4),0)))))</f>
        <v>0</v>
      </c>
      <c r="AV18" t="str">
        <f t="shared" si="25"/>
        <v> </v>
      </c>
      <c r="AW18" t="str">
        <f t="shared" si="26"/>
        <v> </v>
      </c>
      <c r="AX18" t="str">
        <f t="shared" si="27"/>
        <v> </v>
      </c>
      <c r="AY18" t="str">
        <f t="shared" si="28"/>
        <v> </v>
      </c>
      <c r="AZ18" t="str">
        <f t="shared" si="29"/>
        <v> </v>
      </c>
      <c r="BA18" t="str">
        <f t="shared" si="30"/>
        <v> </v>
      </c>
      <c r="BB18" t="str">
        <f t="shared" si="31"/>
        <v> </v>
      </c>
      <c r="BC18" t="str">
        <f t="shared" si="32"/>
        <v> </v>
      </c>
      <c r="BD18" t="str">
        <f t="shared" si="33"/>
        <v> </v>
      </c>
      <c r="BE18" t="str">
        <f t="shared" si="34"/>
        <v> </v>
      </c>
      <c r="BG18" s="23" t="str">
        <f>IF(AV18=" "," ",IF(Input!$J21="Boy",IF(RANK(AV18,($AV18:$BE18),0)&lt;=5,AV18," ")," "))</f>
        <v> </v>
      </c>
      <c r="BH18" s="23" t="str">
        <f>IF(AW18=" "," ",IF(Input!$J21="Boy",IF(RANK(AW18,($AV18:$BE18),0)&lt;=5,AW18," ")," "))</f>
        <v> </v>
      </c>
      <c r="BI18" s="23" t="str">
        <f>IF(AX18=" "," ",IF(Input!$J21="Boy",IF(RANK(AX18,($AV18:$BE18),0)&lt;=5,AX18," ")," "))</f>
        <v> </v>
      </c>
      <c r="BJ18" s="23" t="str">
        <f>IF(AY18=" "," ",IF(Input!$J21="Boy",IF(RANK(AY18,($AV18:$BE18),0)&lt;=5,AY18," ")," "))</f>
        <v> </v>
      </c>
      <c r="BK18" s="23" t="str">
        <f>IF(AZ18=" "," ",IF(Input!$J21="Boy",IF(RANK(AZ18,($AV18:$BE18),0)&lt;=5,AZ18," ")," "))</f>
        <v> </v>
      </c>
      <c r="BL18" s="23" t="str">
        <f>IF(BA18=" "," ",IF(Input!$J21="Boy",IF(RANK(BA18,($AV18:$BE18),0)&lt;=5,BA18," ")," "))</f>
        <v> </v>
      </c>
      <c r="BM18" s="23" t="str">
        <f>IF(BB18=" "," ",IF(Input!$J21="Boy",IF(RANK(BB18,($AV18:$BE18),0)&lt;=5,BB18," ")," "))</f>
        <v> </v>
      </c>
      <c r="BN18" s="23" t="str">
        <f>IF(BC18=" "," ",IF(Input!$J21="Boy",IF(RANK(BC18,($AV18:$BE18),0)&lt;=5,BC18," ")," "))</f>
        <v> </v>
      </c>
      <c r="BO18" s="23" t="str">
        <f>IF(BD18=" "," ",IF(Input!$J21="Boy",IF(RANK(BD18,($AV18:$BE18),0)&lt;=5,BD18," ")," "))</f>
        <v> </v>
      </c>
      <c r="BP18" s="23" t="str">
        <f>IF(BE18=" "," ",IF(Input!$J21="Boy",IF(RANK(BE18,($AV18:$BE18),0)&lt;=5,BE18," ")," "))</f>
        <v> </v>
      </c>
      <c r="BR18" s="23" t="str">
        <f>IF(AV18=" "," ",IF(Input!$J21="Girl",IF(RANK(AV18,($AV18:$BE18),0)&lt;=5,AV18," ")," "))</f>
        <v> </v>
      </c>
      <c r="BS18" s="23" t="str">
        <f>IF(AW18=" "," ",IF(Input!$J21="Girl",IF(RANK(AW18,($AV18:$BE18),0)&lt;=5,AW18," ")," "))</f>
        <v> </v>
      </c>
      <c r="BT18" s="23" t="str">
        <f>IF(AX18=" "," ",IF(Input!$J21="Girl",IF(RANK(AX18,($AV18:$BE18),0)&lt;=5,AX18," ")," "))</f>
        <v> </v>
      </c>
      <c r="BU18" s="23" t="str">
        <f>IF(AY18=" "," ",IF(Input!$J21="Girl",IF(RANK(AY18,($AV18:$BE18),0)&lt;=5,AY18," ")," "))</f>
        <v> </v>
      </c>
      <c r="BV18" s="23" t="str">
        <f>IF(AZ18=" "," ",IF(Input!$J21="Girl",IF(RANK(AZ18,($AV18:$BE18),0)&lt;=5,AZ18," ")," "))</f>
        <v> </v>
      </c>
      <c r="BW18" s="23" t="str">
        <f>IF(BA18=" "," ",IF(Input!$J21="Girl",IF(RANK(BA18,($AV18:$BE18),0)&lt;=5,BA18," ")," "))</f>
        <v> </v>
      </c>
      <c r="BX18" s="23" t="str">
        <f>IF(BB18=" "," ",IF(Input!$J21="Girl",IF(RANK(BB18,($AV18:$BE18),0)&lt;=5,BB18," ")," "))</f>
        <v> </v>
      </c>
      <c r="BY18" s="23" t="str">
        <f>IF(BC18=" "," ",IF(Input!$J21="Girl",IF(RANK(BC18,($AV18:$BE18),0)&lt;=5,BC18," ")," "))</f>
        <v> </v>
      </c>
      <c r="BZ18" s="23" t="str">
        <f>IF(BD18=" "," ",IF(Input!$J21="Girl",IF(RANK(BD18,($AV18:$BE18),0)&lt;=5,BD18," ")," "))</f>
        <v> </v>
      </c>
      <c r="CA18" s="23" t="str">
        <f>IF(BE18=" "," ",IF(Input!$J21="Girl",IF(RANK(BE18,($AV18:$BE18),0)&lt;=5,BE18," ")," "))</f>
        <v> </v>
      </c>
      <c r="CC18" s="37" t="str">
        <f t="shared" si="35"/>
        <v> </v>
      </c>
      <c r="CD18" s="37" t="str">
        <f t="shared" si="36"/>
        <v> </v>
      </c>
      <c r="CE18" s="37" t="str">
        <f t="shared" si="37"/>
        <v> </v>
      </c>
      <c r="CF18" s="37" t="str">
        <f t="shared" si="38"/>
        <v> </v>
      </c>
      <c r="CG18" s="37" t="str">
        <f t="shared" si="39"/>
        <v> </v>
      </c>
      <c r="CH18" s="37" t="str">
        <f t="shared" si="40"/>
        <v> </v>
      </c>
      <c r="CI18" s="37" t="str">
        <f t="shared" si="41"/>
        <v> </v>
      </c>
      <c r="CJ18" s="37" t="str">
        <f t="shared" si="42"/>
        <v> </v>
      </c>
      <c r="CK18" s="37" t="str">
        <f t="shared" si="43"/>
        <v> </v>
      </c>
      <c r="CL18" s="37" t="str">
        <f t="shared" si="44"/>
        <v> </v>
      </c>
      <c r="CM18" s="1"/>
      <c r="CN18" s="37" t="str">
        <f t="shared" si="45"/>
        <v> </v>
      </c>
      <c r="CO18" s="37" t="str">
        <f t="shared" si="46"/>
        <v> </v>
      </c>
      <c r="CP18" s="37" t="str">
        <f t="shared" si="47"/>
        <v> </v>
      </c>
      <c r="CQ18" s="37" t="str">
        <f t="shared" si="48"/>
        <v> </v>
      </c>
      <c r="CR18" s="37" t="str">
        <f t="shared" si="49"/>
        <v> </v>
      </c>
      <c r="CS18" s="37" t="str">
        <f t="shared" si="50"/>
        <v> </v>
      </c>
      <c r="CT18" s="37" t="str">
        <f t="shared" si="51"/>
        <v> </v>
      </c>
      <c r="CU18" s="37" t="str">
        <f t="shared" si="52"/>
        <v> </v>
      </c>
      <c r="CV18" s="37" t="str">
        <f t="shared" si="53"/>
        <v> </v>
      </c>
      <c r="CW18" s="37" t="str">
        <f t="shared" si="54"/>
        <v> </v>
      </c>
      <c r="CX18">
        <v>1.2E-05</v>
      </c>
      <c r="CY18">
        <v>5.2E-05</v>
      </c>
      <c r="CZ18">
        <v>9.2E-05</v>
      </c>
      <c r="DA18">
        <v>0.000132</v>
      </c>
      <c r="DB18">
        <v>0.000172</v>
      </c>
      <c r="DC18">
        <v>0.000212</v>
      </c>
      <c r="DD18">
        <v>0.000252</v>
      </c>
      <c r="DE18">
        <v>0.000292</v>
      </c>
      <c r="DF18">
        <v>0.000332</v>
      </c>
      <c r="DG18">
        <v>0.000372</v>
      </c>
      <c r="DH18" t="str">
        <f t="shared" si="55"/>
        <v> </v>
      </c>
      <c r="DI18" t="str">
        <f t="shared" si="56"/>
        <v> </v>
      </c>
      <c r="DJ18" t="str">
        <f t="shared" si="57"/>
        <v> </v>
      </c>
      <c r="DK18" t="str">
        <f t="shared" si="58"/>
        <v> </v>
      </c>
      <c r="DL18" t="str">
        <f t="shared" si="59"/>
        <v> </v>
      </c>
      <c r="DM18" t="str">
        <f t="shared" si="60"/>
        <v> </v>
      </c>
      <c r="DN18" t="str">
        <f t="shared" si="61"/>
        <v> </v>
      </c>
      <c r="DO18" t="str">
        <f t="shared" si="62"/>
        <v> </v>
      </c>
      <c r="DP18" t="str">
        <f t="shared" si="63"/>
        <v> </v>
      </c>
      <c r="DQ18" t="str">
        <f t="shared" si="64"/>
        <v> </v>
      </c>
      <c r="DR18" t="str">
        <f t="shared" si="65"/>
        <v> </v>
      </c>
      <c r="DS18" t="str">
        <f t="shared" si="66"/>
        <v> </v>
      </c>
      <c r="DT18" t="str">
        <f t="shared" si="67"/>
        <v> </v>
      </c>
      <c r="DU18" t="str">
        <f t="shared" si="68"/>
        <v> </v>
      </c>
      <c r="DV18" t="str">
        <f t="shared" si="69"/>
        <v> </v>
      </c>
      <c r="DW18" t="str">
        <f t="shared" si="70"/>
        <v> </v>
      </c>
      <c r="DX18" t="str">
        <f t="shared" si="71"/>
        <v> </v>
      </c>
      <c r="DY18" t="str">
        <f t="shared" si="72"/>
        <v> </v>
      </c>
      <c r="DZ18" t="str">
        <f t="shared" si="73"/>
        <v> </v>
      </c>
      <c r="EA18" t="str">
        <f t="shared" si="74"/>
        <v> </v>
      </c>
      <c r="EB18" t="str">
        <f t="shared" si="75"/>
        <v> </v>
      </c>
    </row>
    <row r="19" spans="3:132" ht="24" customHeight="1">
      <c r="C19" s="166">
        <f>Input!G22</f>
        <v>0</v>
      </c>
      <c r="D19" s="127" t="e">
        <f>Input!#REF!</f>
        <v>#REF!</v>
      </c>
      <c r="E19" s="127">
        <f>Input!H22</f>
        <v>0</v>
      </c>
      <c r="F19" s="127">
        <f>Input!I22</f>
        <v>0</v>
      </c>
      <c r="G19" s="127">
        <f>Input!J22</f>
        <v>0</v>
      </c>
      <c r="H19" s="127">
        <f t="shared" si="6"/>
        <v>0</v>
      </c>
      <c r="I19" s="127">
        <f t="shared" si="7"/>
        <v>0</v>
      </c>
      <c r="J19" s="127">
        <f t="shared" si="8"/>
        <v>0</v>
      </c>
      <c r="K19" s="127">
        <f t="shared" si="0"/>
        <v>0</v>
      </c>
      <c r="L19" s="127">
        <f t="shared" si="9"/>
        <v>0</v>
      </c>
      <c r="M19" s="127">
        <f t="shared" si="10"/>
        <v>0</v>
      </c>
      <c r="N19" s="127">
        <f t="shared" si="11"/>
        <v>0</v>
      </c>
      <c r="O19" s="127">
        <f t="shared" si="12"/>
        <v>0</v>
      </c>
      <c r="P19" s="127">
        <f t="shared" si="13"/>
        <v>0</v>
      </c>
      <c r="Q19" s="127">
        <f t="shared" si="14"/>
        <v>0</v>
      </c>
      <c r="R19" s="127">
        <f t="shared" si="15"/>
        <v>0</v>
      </c>
      <c r="S19" s="127">
        <f t="shared" si="16"/>
        <v>0</v>
      </c>
      <c r="T19" s="127" t="str">
        <f t="shared" si="17"/>
        <v> </v>
      </c>
      <c r="U19" s="127" t="str">
        <f t="shared" si="18"/>
        <v> </v>
      </c>
      <c r="V19" s="43" t="str">
        <f t="shared" si="19"/>
        <v> </v>
      </c>
      <c r="W19" s="43" t="str">
        <f t="shared" si="20"/>
        <v> </v>
      </c>
      <c r="X19" s="44">
        <f t="shared" si="21"/>
        <v>0</v>
      </c>
      <c r="Y19" s="5" t="str">
        <f t="shared" si="2"/>
        <v> -0-0</v>
      </c>
      <c r="Z19" s="5">
        <f>Input!G22</f>
        <v>0</v>
      </c>
      <c r="AA19" s="23">
        <f>IF(Input!H22=0,0,IF(ISNA(VLOOKUP((CONCATENATE("Balance Test-",Input!K22)),points1,2,)),0,(VLOOKUP((CONCATENATE("Balance Test-",Input!K22)),points1,2,))))</f>
        <v>0</v>
      </c>
      <c r="AB19" s="23">
        <f>IF(Input!H22=" "," ",IF(ISNA(VLOOKUP((CONCATENATE("Standing Long Jump-",Input!L22)),points1,2,)),0,(VLOOKUP((CONCATENATE("Standing Long Jump-",Input!L22)),points1,2,))))</f>
        <v>0</v>
      </c>
      <c r="AC19" s="23">
        <f>IF(Input!H22=" "," ",IF(ISNA(VLOOKUP((CONCATENATE("Speed Bounce-",Input!M22)),points1,2,)),0,(VLOOKUP((CONCATENATE("Speed Bounce-",Input!M22)),points1,2,))))</f>
        <v>0</v>
      </c>
      <c r="AD19" s="23">
        <f>IF(Input!H22=" "," ",IF(ISNA(VLOOKUP((CONCATENATE("Target Throw-",Input!N22)),points1,2,)),0,(VLOOKUP((CONCATENATE("Target Throw-",Input!N22)),points1,2,))))</f>
        <v>0</v>
      </c>
      <c r="AE19" s="23">
        <f>IF(Input!H22=0,0,IF(Input!$F22&gt;6,IF(ISNA(VLOOKUP((CONCATENATE("Overhead Heave-",Input!O22)),points1,2,)),0,(VLOOKUP((CONCATENATE("Overhead Heave-",Input!O22)),points1,2,))),0))</f>
        <v>0</v>
      </c>
      <c r="AF19" s="23">
        <f t="shared" si="22"/>
        <v>0</v>
      </c>
      <c r="AG19" s="23">
        <f>IF(Input!H22=" "," ",IF(ISNA(VLOOKUP((CONCATENATE("Hi-Stepper-",Input!P22)),points1,2,)),0,(VLOOKUP((CONCATENATE("Hi-Stepper-",Input!P22)),points1,2,))))</f>
        <v>0</v>
      </c>
      <c r="AH19" s="23">
        <f>IF(Input!H22=" "," ",IF(ISNA(VLOOKUP((CONCATENATE("Chest Push-",Input!Q22)),points1,2,)),0,(VLOOKUP((CONCATENATE("Chest Push-",Input!Q22)),points1,2,))))</f>
        <v>0</v>
      </c>
      <c r="AI19" s="23">
        <f>IF(Input!H22=0,0,IF(ISNA(VLOOKUP((CONCATENATE("Vertical Jump-",Input!R22)),points1,2,)),0,(VLOOKUP((CONCATENATE("Vertical Jump-",Input!R22)),points1,2,))))</f>
        <v>0</v>
      </c>
      <c r="AJ19" s="23">
        <f>IF(Input!H22=0,0,IF(ISNA(VLOOKUP((CONCATENATE("Shuttle Run-",Input!S22)),points1,2,)),0,(VLOOKUP((CONCATENATE("Shuttle Run-",Input!S22)),points1,2,))))</f>
        <v>0</v>
      </c>
      <c r="AK19" s="23">
        <f>IF(Input!H22=0,0,IF(ISNA(VLOOKUP((CONCATENATE("Javelin Throw-",Input!T22)),points1,2,)),0,(VLOOKUP((CONCATENATE("Javelin Throw-",Input!T22)),points1,2,))))</f>
        <v>0</v>
      </c>
      <c r="AL19" s="23">
        <f>IF(Input!H22=0,0,IF(Input!$F22&gt;6,IF(ISNA(VLOOKUP((CONCATENATE("Shot-",Input!U22)),points1,2,)),0,(VLOOKUP((CONCATENATE("Shot-",Input!U22)),points1,2,))),0))</f>
        <v>0</v>
      </c>
      <c r="AM19" s="23">
        <f t="shared" si="23"/>
        <v>0</v>
      </c>
      <c r="AN19" s="23">
        <f>IF(Input!H22=0,0,IF(ISNA(VLOOKUP((CONCATENATE("Standing Triple Jump-",Input!V22)),points1,2,)),0,(VLOOKUP((CONCATENATE("Standing Triple Jump-",Input!V22)),points1,2,))))</f>
        <v>0</v>
      </c>
      <c r="AO19" s="13">
        <f>IF(Input!$F22&gt;6,COUNT(Input!K22:M22,Input!P22:S22,Input!V22,Input!AA22:AB22),IF(Input!$F22&lt;=6,COUNT(Input!K22:N22,Input!P22:T22,Input!V22)))</f>
        <v>0</v>
      </c>
      <c r="AP19">
        <f>IF(AO19&gt;=5,(LARGE((AA19:AC19,AF19:AJ19,AM19:AN19),1))+LARGE((AA19:AC19,AF19:AJ19,AM19:AN19),2)+LARGE((AA19:AC19,AF19:AJ19,AM19:AN19),3)+LARGE((AA19:AC19,AF19:AJ19,AM19:AN19),4)+LARGE((AA19:AC19,AF19:AJ19,AM19:AN19),5),0)</f>
        <v>0</v>
      </c>
      <c r="AQ19">
        <f>IF(AP19=0,0,IF((Input!J22="Boy")*AND(Input!F22&gt;6),VLOOKUP(AP19,award2,3),IF((Input!J22="Girl")*AND(Input!F22&gt;6),VLOOKUP(AP19,award2,2),IF((Input!J22="Boy")*AND(Input!F22&lt;=6),VLOOKUP(AP19,award12,3),IF((Input!J22="Girl")*AND(Input!F22&lt;=6),VLOOKUP(AP19,award12,2),0)))))</f>
        <v>0</v>
      </c>
      <c r="AR19">
        <f>IF(Input!$F22&gt;6,COUNT(Input!K22:M22,Input!P22:S22,Input!V22,Input!AA22:AB22),IF(Input!$F22&lt;=6,COUNT(Input!K22:N22,Input!P22:T22,Input!V22)))</f>
        <v>0</v>
      </c>
      <c r="AS19">
        <f t="shared" si="24"/>
        <v>0</v>
      </c>
      <c r="AT19">
        <f>IF(AS19=0,0,IF((Input!J22="Boy")*AND(Input!F22&gt;6),VLOOKUP(AS19,award2,5),IF((Input!J22="Girl")*AND(Input!F22&gt;6),VLOOKUP(AS19,award2,4),IF((Input!J22="Boy")*AND(Input!F22&lt;=6),VLOOKUP(AS19,award12,5),IF((Input!J22="Girl")*AND(Input!F22&lt;=6),VLOOKUP(AS19,award12,4),0)))))</f>
        <v>0</v>
      </c>
      <c r="AV19" t="str">
        <f t="shared" si="25"/>
        <v> </v>
      </c>
      <c r="AW19" t="str">
        <f t="shared" si="26"/>
        <v> </v>
      </c>
      <c r="AX19" t="str">
        <f t="shared" si="27"/>
        <v> </v>
      </c>
      <c r="AY19" t="str">
        <f t="shared" si="28"/>
        <v> </v>
      </c>
      <c r="AZ19" t="str">
        <f t="shared" si="29"/>
        <v> </v>
      </c>
      <c r="BA19" t="str">
        <f t="shared" si="30"/>
        <v> </v>
      </c>
      <c r="BB19" t="str">
        <f t="shared" si="31"/>
        <v> </v>
      </c>
      <c r="BC19" t="str">
        <f t="shared" si="32"/>
        <v> </v>
      </c>
      <c r="BD19" t="str">
        <f t="shared" si="33"/>
        <v> </v>
      </c>
      <c r="BE19" t="str">
        <f t="shared" si="34"/>
        <v> </v>
      </c>
      <c r="BG19" s="23" t="str">
        <f>IF(AV19=" "," ",IF(Input!$J22="Boy",IF(RANK(AV19,($AV19:$BE19),0)&lt;=5,AV19," ")," "))</f>
        <v> </v>
      </c>
      <c r="BH19" s="23" t="str">
        <f>IF(AW19=" "," ",IF(Input!$J22="Boy",IF(RANK(AW19,($AV19:$BE19),0)&lt;=5,AW19," ")," "))</f>
        <v> </v>
      </c>
      <c r="BI19" s="23" t="str">
        <f>IF(AX19=" "," ",IF(Input!$J22="Boy",IF(RANK(AX19,($AV19:$BE19),0)&lt;=5,AX19," ")," "))</f>
        <v> </v>
      </c>
      <c r="BJ19" s="23" t="str">
        <f>IF(AY19=" "," ",IF(Input!$J22="Boy",IF(RANK(AY19,($AV19:$BE19),0)&lt;=5,AY19," ")," "))</f>
        <v> </v>
      </c>
      <c r="BK19" s="23" t="str">
        <f>IF(AZ19=" "," ",IF(Input!$J22="Boy",IF(RANK(AZ19,($AV19:$BE19),0)&lt;=5,AZ19," ")," "))</f>
        <v> </v>
      </c>
      <c r="BL19" s="23" t="str">
        <f>IF(BA19=" "," ",IF(Input!$J22="Boy",IF(RANK(BA19,($AV19:$BE19),0)&lt;=5,BA19," ")," "))</f>
        <v> </v>
      </c>
      <c r="BM19" s="23" t="str">
        <f>IF(BB19=" "," ",IF(Input!$J22="Boy",IF(RANK(BB19,($AV19:$BE19),0)&lt;=5,BB19," ")," "))</f>
        <v> </v>
      </c>
      <c r="BN19" s="23" t="str">
        <f>IF(BC19=" "," ",IF(Input!$J22="Boy",IF(RANK(BC19,($AV19:$BE19),0)&lt;=5,BC19," ")," "))</f>
        <v> </v>
      </c>
      <c r="BO19" s="23" t="str">
        <f>IF(BD19=" "," ",IF(Input!$J22="Boy",IF(RANK(BD19,($AV19:$BE19),0)&lt;=5,BD19," ")," "))</f>
        <v> </v>
      </c>
      <c r="BP19" s="23" t="str">
        <f>IF(BE19=" "," ",IF(Input!$J22="Boy",IF(RANK(BE19,($AV19:$BE19),0)&lt;=5,BE19," ")," "))</f>
        <v> </v>
      </c>
      <c r="BR19" s="23" t="str">
        <f>IF(AV19=" "," ",IF(Input!$J22="Girl",IF(RANK(AV19,($AV19:$BE19),0)&lt;=5,AV19," ")," "))</f>
        <v> </v>
      </c>
      <c r="BS19" s="23" t="str">
        <f>IF(AW19=" "," ",IF(Input!$J22="Girl",IF(RANK(AW19,($AV19:$BE19),0)&lt;=5,AW19," ")," "))</f>
        <v> </v>
      </c>
      <c r="BT19" s="23" t="str">
        <f>IF(AX19=" "," ",IF(Input!$J22="Girl",IF(RANK(AX19,($AV19:$BE19),0)&lt;=5,AX19," ")," "))</f>
        <v> </v>
      </c>
      <c r="BU19" s="23" t="str">
        <f>IF(AY19=" "," ",IF(Input!$J22="Girl",IF(RANK(AY19,($AV19:$BE19),0)&lt;=5,AY19," ")," "))</f>
        <v> </v>
      </c>
      <c r="BV19" s="23" t="str">
        <f>IF(AZ19=" "," ",IF(Input!$J22="Girl",IF(RANK(AZ19,($AV19:$BE19),0)&lt;=5,AZ19," ")," "))</f>
        <v> </v>
      </c>
      <c r="BW19" s="23" t="str">
        <f>IF(BA19=" "," ",IF(Input!$J22="Girl",IF(RANK(BA19,($AV19:$BE19),0)&lt;=5,BA19," ")," "))</f>
        <v> </v>
      </c>
      <c r="BX19" s="23" t="str">
        <f>IF(BB19=" "," ",IF(Input!$J22="Girl",IF(RANK(BB19,($AV19:$BE19),0)&lt;=5,BB19," ")," "))</f>
        <v> </v>
      </c>
      <c r="BY19" s="23" t="str">
        <f>IF(BC19=" "," ",IF(Input!$J22="Girl",IF(RANK(BC19,($AV19:$BE19),0)&lt;=5,BC19," ")," "))</f>
        <v> </v>
      </c>
      <c r="BZ19" s="23" t="str">
        <f>IF(BD19=" "," ",IF(Input!$J22="Girl",IF(RANK(BD19,($AV19:$BE19),0)&lt;=5,BD19," ")," "))</f>
        <v> </v>
      </c>
      <c r="CA19" s="23" t="str">
        <f>IF(BE19=" "," ",IF(Input!$J22="Girl",IF(RANK(BE19,($AV19:$BE19),0)&lt;=5,BE19," ")," "))</f>
        <v> </v>
      </c>
      <c r="CC19" s="37" t="str">
        <f t="shared" si="35"/>
        <v> </v>
      </c>
      <c r="CD19" s="37" t="str">
        <f t="shared" si="36"/>
        <v> </v>
      </c>
      <c r="CE19" s="37" t="str">
        <f t="shared" si="37"/>
        <v> </v>
      </c>
      <c r="CF19" s="37" t="str">
        <f t="shared" si="38"/>
        <v> </v>
      </c>
      <c r="CG19" s="37" t="str">
        <f t="shared" si="39"/>
        <v> </v>
      </c>
      <c r="CH19" s="37" t="str">
        <f t="shared" si="40"/>
        <v> </v>
      </c>
      <c r="CI19" s="37" t="str">
        <f t="shared" si="41"/>
        <v> </v>
      </c>
      <c r="CJ19" s="37" t="str">
        <f t="shared" si="42"/>
        <v> </v>
      </c>
      <c r="CK19" s="37" t="str">
        <f t="shared" si="43"/>
        <v> </v>
      </c>
      <c r="CL19" s="37" t="str">
        <f t="shared" si="44"/>
        <v> </v>
      </c>
      <c r="CM19" s="1"/>
      <c r="CN19" s="37" t="str">
        <f t="shared" si="45"/>
        <v> </v>
      </c>
      <c r="CO19" s="37" t="str">
        <f t="shared" si="46"/>
        <v> </v>
      </c>
      <c r="CP19" s="37" t="str">
        <f t="shared" si="47"/>
        <v> </v>
      </c>
      <c r="CQ19" s="37" t="str">
        <f t="shared" si="48"/>
        <v> </v>
      </c>
      <c r="CR19" s="37" t="str">
        <f t="shared" si="49"/>
        <v> </v>
      </c>
      <c r="CS19" s="37" t="str">
        <f t="shared" si="50"/>
        <v> </v>
      </c>
      <c r="CT19" s="37" t="str">
        <f t="shared" si="51"/>
        <v> </v>
      </c>
      <c r="CU19" s="37" t="str">
        <f t="shared" si="52"/>
        <v> </v>
      </c>
      <c r="CV19" s="37" t="str">
        <f t="shared" si="53"/>
        <v> </v>
      </c>
      <c r="CW19" s="37" t="str">
        <f t="shared" si="54"/>
        <v> </v>
      </c>
      <c r="CX19">
        <v>1.3E-05</v>
      </c>
      <c r="CY19">
        <v>5.3E-05</v>
      </c>
      <c r="CZ19">
        <v>9.3E-05</v>
      </c>
      <c r="DA19">
        <v>0.000133</v>
      </c>
      <c r="DB19">
        <v>0.000173</v>
      </c>
      <c r="DC19">
        <v>0.000213</v>
      </c>
      <c r="DD19">
        <v>0.000253</v>
      </c>
      <c r="DE19">
        <v>0.000293</v>
      </c>
      <c r="DF19">
        <v>0.000333</v>
      </c>
      <c r="DG19">
        <v>0.000373</v>
      </c>
      <c r="DH19" t="str">
        <f t="shared" si="55"/>
        <v> </v>
      </c>
      <c r="DI19" t="str">
        <f t="shared" si="56"/>
        <v> </v>
      </c>
      <c r="DJ19" t="str">
        <f t="shared" si="57"/>
        <v> </v>
      </c>
      <c r="DK19" t="str">
        <f t="shared" si="58"/>
        <v> </v>
      </c>
      <c r="DL19" t="str">
        <f t="shared" si="59"/>
        <v> </v>
      </c>
      <c r="DM19" t="str">
        <f t="shared" si="60"/>
        <v> </v>
      </c>
      <c r="DN19" t="str">
        <f t="shared" si="61"/>
        <v> </v>
      </c>
      <c r="DO19" t="str">
        <f t="shared" si="62"/>
        <v> </v>
      </c>
      <c r="DP19" t="str">
        <f t="shared" si="63"/>
        <v> </v>
      </c>
      <c r="DQ19" t="str">
        <f t="shared" si="64"/>
        <v> </v>
      </c>
      <c r="DR19" t="str">
        <f t="shared" si="65"/>
        <v> </v>
      </c>
      <c r="DS19" t="str">
        <f t="shared" si="66"/>
        <v> </v>
      </c>
      <c r="DT19" t="str">
        <f t="shared" si="67"/>
        <v> </v>
      </c>
      <c r="DU19" t="str">
        <f t="shared" si="68"/>
        <v> </v>
      </c>
      <c r="DV19" t="str">
        <f t="shared" si="69"/>
        <v> </v>
      </c>
      <c r="DW19" t="str">
        <f t="shared" si="70"/>
        <v> </v>
      </c>
      <c r="DX19" t="str">
        <f t="shared" si="71"/>
        <v> </v>
      </c>
      <c r="DY19" t="str">
        <f t="shared" si="72"/>
        <v> </v>
      </c>
      <c r="DZ19" t="str">
        <f t="shared" si="73"/>
        <v> </v>
      </c>
      <c r="EA19" t="str">
        <f t="shared" si="74"/>
        <v> </v>
      </c>
      <c r="EB19" t="str">
        <f t="shared" si="75"/>
        <v> </v>
      </c>
    </row>
    <row r="20" spans="3:132" ht="24" customHeight="1">
      <c r="C20" s="166">
        <f>Input!G23</f>
        <v>0</v>
      </c>
      <c r="D20" s="127" t="e">
        <f>Input!#REF!</f>
        <v>#REF!</v>
      </c>
      <c r="E20" s="127">
        <f>Input!H23</f>
        <v>0</v>
      </c>
      <c r="F20" s="127">
        <f>Input!I23</f>
        <v>0</v>
      </c>
      <c r="G20" s="127">
        <f>Input!J23</f>
        <v>0</v>
      </c>
      <c r="H20" s="127">
        <f t="shared" si="6"/>
        <v>0</v>
      </c>
      <c r="I20" s="127">
        <f t="shared" si="7"/>
        <v>0</v>
      </c>
      <c r="J20" s="127">
        <f t="shared" si="8"/>
        <v>0</v>
      </c>
      <c r="K20" s="127">
        <f t="shared" si="0"/>
        <v>0</v>
      </c>
      <c r="L20" s="127">
        <f t="shared" si="9"/>
        <v>0</v>
      </c>
      <c r="M20" s="127">
        <f t="shared" si="10"/>
        <v>0</v>
      </c>
      <c r="N20" s="127">
        <f t="shared" si="11"/>
        <v>0</v>
      </c>
      <c r="O20" s="127">
        <f t="shared" si="12"/>
        <v>0</v>
      </c>
      <c r="P20" s="127">
        <f t="shared" si="13"/>
        <v>0</v>
      </c>
      <c r="Q20" s="127">
        <f t="shared" si="14"/>
        <v>0</v>
      </c>
      <c r="R20" s="127">
        <f t="shared" si="15"/>
        <v>0</v>
      </c>
      <c r="S20" s="127">
        <f t="shared" si="16"/>
        <v>0</v>
      </c>
      <c r="T20" s="127" t="str">
        <f t="shared" si="17"/>
        <v> </v>
      </c>
      <c r="U20" s="127" t="str">
        <f t="shared" si="18"/>
        <v> </v>
      </c>
      <c r="V20" s="43" t="str">
        <f t="shared" si="19"/>
        <v> </v>
      </c>
      <c r="W20" s="43" t="str">
        <f t="shared" si="20"/>
        <v> </v>
      </c>
      <c r="X20" s="44">
        <f t="shared" si="21"/>
        <v>0</v>
      </c>
      <c r="Y20" s="5" t="str">
        <f t="shared" si="2"/>
        <v> -0-0</v>
      </c>
      <c r="Z20" s="5">
        <f>Input!G23</f>
        <v>0</v>
      </c>
      <c r="AA20" s="23">
        <f>IF(Input!H23=0,0,IF(ISNA(VLOOKUP((CONCATENATE("Balance Test-",Input!K23)),points1,2,)),0,(VLOOKUP((CONCATENATE("Balance Test-",Input!K23)),points1,2,))))</f>
        <v>0</v>
      </c>
      <c r="AB20" s="23">
        <f>IF(Input!H23=" "," ",IF(ISNA(VLOOKUP((CONCATENATE("Standing Long Jump-",Input!L23)),points1,2,)),0,(VLOOKUP((CONCATENATE("Standing Long Jump-",Input!L23)),points1,2,))))</f>
        <v>0</v>
      </c>
      <c r="AC20" s="23">
        <f>IF(Input!H23=" "," ",IF(ISNA(VLOOKUP((CONCATENATE("Speed Bounce-",Input!M23)),points1,2,)),0,(VLOOKUP((CONCATENATE("Speed Bounce-",Input!M23)),points1,2,))))</f>
        <v>0</v>
      </c>
      <c r="AD20" s="23">
        <f>IF(Input!H23=" "," ",IF(ISNA(VLOOKUP((CONCATENATE("Target Throw-",Input!N23)),points1,2,)),0,(VLOOKUP((CONCATENATE("Target Throw-",Input!N23)),points1,2,))))</f>
        <v>0</v>
      </c>
      <c r="AE20" s="23">
        <f>IF(Input!H23=0,0,IF(Input!$F23&gt;6,IF(ISNA(VLOOKUP((CONCATENATE("Overhead Heave-",Input!O23)),points1,2,)),0,(VLOOKUP((CONCATENATE("Overhead Heave-",Input!O23)),points1,2,))),0))</f>
        <v>0</v>
      </c>
      <c r="AF20" s="23">
        <f t="shared" si="22"/>
        <v>0</v>
      </c>
      <c r="AG20" s="23">
        <f>IF(Input!H23=" "," ",IF(ISNA(VLOOKUP((CONCATENATE("Hi-Stepper-",Input!P23)),points1,2,)),0,(VLOOKUP((CONCATENATE("Hi-Stepper-",Input!P23)),points1,2,))))</f>
        <v>0</v>
      </c>
      <c r="AH20" s="23">
        <f>IF(Input!H23=" "," ",IF(ISNA(VLOOKUP((CONCATENATE("Chest Push-",Input!Q23)),points1,2,)),0,(VLOOKUP((CONCATENATE("Chest Push-",Input!Q23)),points1,2,))))</f>
        <v>0</v>
      </c>
      <c r="AI20" s="23">
        <f>IF(Input!H23=0,0,IF(ISNA(VLOOKUP((CONCATENATE("Vertical Jump-",Input!R23)),points1,2,)),0,(VLOOKUP((CONCATENATE("Vertical Jump-",Input!R23)),points1,2,))))</f>
        <v>0</v>
      </c>
      <c r="AJ20" s="23">
        <f>IF(Input!H23=0,0,IF(ISNA(VLOOKUP((CONCATENATE("Shuttle Run-",Input!S23)),points1,2,)),0,(VLOOKUP((CONCATENATE("Shuttle Run-",Input!S23)),points1,2,))))</f>
        <v>0</v>
      </c>
      <c r="AK20" s="23">
        <f>IF(Input!H23=0,0,IF(ISNA(VLOOKUP((CONCATENATE("Javelin Throw-",Input!T23)),points1,2,)),0,(VLOOKUP((CONCATENATE("Javelin Throw-",Input!T23)),points1,2,))))</f>
        <v>0</v>
      </c>
      <c r="AL20" s="23">
        <f>IF(Input!H23=0,0,IF(Input!$F23&gt;6,IF(ISNA(VLOOKUP((CONCATENATE("Shot-",Input!U23)),points1,2,)),0,(VLOOKUP((CONCATENATE("Shot-",Input!U23)),points1,2,))),0))</f>
        <v>0</v>
      </c>
      <c r="AM20" s="23">
        <f t="shared" si="23"/>
        <v>0</v>
      </c>
      <c r="AN20" s="23">
        <f>IF(Input!H23=0,0,IF(ISNA(VLOOKUP((CONCATENATE("Standing Triple Jump-",Input!V23)),points1,2,)),0,(VLOOKUP((CONCATENATE("Standing Triple Jump-",Input!V23)),points1,2,))))</f>
        <v>0</v>
      </c>
      <c r="AO20" s="13">
        <f>IF(Input!$F23&gt;6,COUNT(Input!K23:M23,Input!P23:S23,Input!V23,Input!AA23:AB23),IF(Input!$F23&lt;=6,COUNT(Input!K23:N23,Input!P23:T23,Input!V23)))</f>
        <v>0</v>
      </c>
      <c r="AP20">
        <f>IF(AO20&gt;=5,(LARGE((AA20:AC20,AF20:AJ20,AM20:AN20),1))+LARGE((AA20:AC20,AF20:AJ20,AM20:AN20),2)+LARGE((AA20:AC20,AF20:AJ20,AM20:AN20),3)+LARGE((AA20:AC20,AF20:AJ20,AM20:AN20),4)+LARGE((AA20:AC20,AF20:AJ20,AM20:AN20),5),0)</f>
        <v>0</v>
      </c>
      <c r="AQ20">
        <f>IF(AP20=0,0,IF((Input!J23="Boy")*AND(Input!F23&gt;6),VLOOKUP(AP20,award2,3),IF((Input!J23="Girl")*AND(Input!F23&gt;6),VLOOKUP(AP20,award2,2),IF((Input!J23="Boy")*AND(Input!F23&lt;=6),VLOOKUP(AP20,award12,3),IF((Input!J23="Girl")*AND(Input!F23&lt;=6),VLOOKUP(AP20,award12,2),0)))))</f>
        <v>0</v>
      </c>
      <c r="AR20">
        <f>IF(Input!$F23&gt;6,COUNT(Input!K23:M23,Input!P23:S23,Input!V23,Input!AA23:AB23),IF(Input!$F23&lt;=6,COUNT(Input!K23:N23,Input!P23:T23,Input!V23)))</f>
        <v>0</v>
      </c>
      <c r="AS20">
        <f t="shared" si="24"/>
        <v>0</v>
      </c>
      <c r="AT20">
        <f>IF(AS20=0,0,IF((Input!J23="Boy")*AND(Input!F23&gt;6),VLOOKUP(AS20,award2,5),IF((Input!J23="Girl")*AND(Input!F23&gt;6),VLOOKUP(AS20,award2,4),IF((Input!J23="Boy")*AND(Input!F23&lt;=6),VLOOKUP(AS20,award12,5),IF((Input!J23="Girl")*AND(Input!F23&lt;=6),VLOOKUP(AS20,award12,4),0)))))</f>
        <v>0</v>
      </c>
      <c r="AV20" t="str">
        <f t="shared" si="25"/>
        <v> </v>
      </c>
      <c r="AW20" t="str">
        <f t="shared" si="26"/>
        <v> </v>
      </c>
      <c r="AX20" t="str">
        <f t="shared" si="27"/>
        <v> </v>
      </c>
      <c r="AY20" t="str">
        <f t="shared" si="28"/>
        <v> </v>
      </c>
      <c r="AZ20" t="str">
        <f t="shared" si="29"/>
        <v> </v>
      </c>
      <c r="BA20" t="str">
        <f t="shared" si="30"/>
        <v> </v>
      </c>
      <c r="BB20" t="str">
        <f t="shared" si="31"/>
        <v> </v>
      </c>
      <c r="BC20" t="str">
        <f t="shared" si="32"/>
        <v> </v>
      </c>
      <c r="BD20" t="str">
        <f t="shared" si="33"/>
        <v> </v>
      </c>
      <c r="BE20" t="str">
        <f t="shared" si="34"/>
        <v> </v>
      </c>
      <c r="BG20" s="23" t="str">
        <f>IF(AV20=" "," ",IF(Input!$J23="Boy",IF(RANK(AV20,($AV20:$BE20),0)&lt;=5,AV20," ")," "))</f>
        <v> </v>
      </c>
      <c r="BH20" s="23" t="str">
        <f>IF(AW20=" "," ",IF(Input!$J23="Boy",IF(RANK(AW20,($AV20:$BE20),0)&lt;=5,AW20," ")," "))</f>
        <v> </v>
      </c>
      <c r="BI20" s="23" t="str">
        <f>IF(AX20=" "," ",IF(Input!$J23="Boy",IF(RANK(AX20,($AV20:$BE20),0)&lt;=5,AX20," ")," "))</f>
        <v> </v>
      </c>
      <c r="BJ20" s="23" t="str">
        <f>IF(AY20=" "," ",IF(Input!$J23="Boy",IF(RANK(AY20,($AV20:$BE20),0)&lt;=5,AY20," ")," "))</f>
        <v> </v>
      </c>
      <c r="BK20" s="23" t="str">
        <f>IF(AZ20=" "," ",IF(Input!$J23="Boy",IF(RANK(AZ20,($AV20:$BE20),0)&lt;=5,AZ20," ")," "))</f>
        <v> </v>
      </c>
      <c r="BL20" s="23" t="str">
        <f>IF(BA20=" "," ",IF(Input!$J23="Boy",IF(RANK(BA20,($AV20:$BE20),0)&lt;=5,BA20," ")," "))</f>
        <v> </v>
      </c>
      <c r="BM20" s="23" t="str">
        <f>IF(BB20=" "," ",IF(Input!$J23="Boy",IF(RANK(BB20,($AV20:$BE20),0)&lt;=5,BB20," ")," "))</f>
        <v> </v>
      </c>
      <c r="BN20" s="23" t="str">
        <f>IF(BC20=" "," ",IF(Input!$J23="Boy",IF(RANK(BC20,($AV20:$BE20),0)&lt;=5,BC20," ")," "))</f>
        <v> </v>
      </c>
      <c r="BO20" s="23" t="str">
        <f>IF(BD20=" "," ",IF(Input!$J23="Boy",IF(RANK(BD20,($AV20:$BE20),0)&lt;=5,BD20," ")," "))</f>
        <v> </v>
      </c>
      <c r="BP20" s="23" t="str">
        <f>IF(BE20=" "," ",IF(Input!$J23="Boy",IF(RANK(BE20,($AV20:$BE20),0)&lt;=5,BE20," ")," "))</f>
        <v> </v>
      </c>
      <c r="BR20" s="23" t="str">
        <f>IF(AV20=" "," ",IF(Input!$J23="Girl",IF(RANK(AV20,($AV20:$BE20),0)&lt;=5,AV20," ")," "))</f>
        <v> </v>
      </c>
      <c r="BS20" s="23" t="str">
        <f>IF(AW20=" "," ",IF(Input!$J23="Girl",IF(RANK(AW20,($AV20:$BE20),0)&lt;=5,AW20," ")," "))</f>
        <v> </v>
      </c>
      <c r="BT20" s="23" t="str">
        <f>IF(AX20=" "," ",IF(Input!$J23="Girl",IF(RANK(AX20,($AV20:$BE20),0)&lt;=5,AX20," ")," "))</f>
        <v> </v>
      </c>
      <c r="BU20" s="23" t="str">
        <f>IF(AY20=" "," ",IF(Input!$J23="Girl",IF(RANK(AY20,($AV20:$BE20),0)&lt;=5,AY20," ")," "))</f>
        <v> </v>
      </c>
      <c r="BV20" s="23" t="str">
        <f>IF(AZ20=" "," ",IF(Input!$J23="Girl",IF(RANK(AZ20,($AV20:$BE20),0)&lt;=5,AZ20," ")," "))</f>
        <v> </v>
      </c>
      <c r="BW20" s="23" t="str">
        <f>IF(BA20=" "," ",IF(Input!$J23="Girl",IF(RANK(BA20,($AV20:$BE20),0)&lt;=5,BA20," ")," "))</f>
        <v> </v>
      </c>
      <c r="BX20" s="23" t="str">
        <f>IF(BB20=" "," ",IF(Input!$J23="Girl",IF(RANK(BB20,($AV20:$BE20),0)&lt;=5,BB20," ")," "))</f>
        <v> </v>
      </c>
      <c r="BY20" s="23" t="str">
        <f>IF(BC20=" "," ",IF(Input!$J23="Girl",IF(RANK(BC20,($AV20:$BE20),0)&lt;=5,BC20," ")," "))</f>
        <v> </v>
      </c>
      <c r="BZ20" s="23" t="str">
        <f>IF(BD20=" "," ",IF(Input!$J23="Girl",IF(RANK(BD20,($AV20:$BE20),0)&lt;=5,BD20," ")," "))</f>
        <v> </v>
      </c>
      <c r="CA20" s="23" t="str">
        <f>IF(BE20=" "," ",IF(Input!$J23="Girl",IF(RANK(BE20,($AV20:$BE20),0)&lt;=5,BE20," ")," "))</f>
        <v> </v>
      </c>
      <c r="CC20" s="37" t="str">
        <f t="shared" si="35"/>
        <v> </v>
      </c>
      <c r="CD20" s="37" t="str">
        <f t="shared" si="36"/>
        <v> </v>
      </c>
      <c r="CE20" s="37" t="str">
        <f t="shared" si="37"/>
        <v> </v>
      </c>
      <c r="CF20" s="37" t="str">
        <f t="shared" si="38"/>
        <v> </v>
      </c>
      <c r="CG20" s="37" t="str">
        <f t="shared" si="39"/>
        <v> </v>
      </c>
      <c r="CH20" s="37" t="str">
        <f t="shared" si="40"/>
        <v> </v>
      </c>
      <c r="CI20" s="37" t="str">
        <f t="shared" si="41"/>
        <v> </v>
      </c>
      <c r="CJ20" s="37" t="str">
        <f t="shared" si="42"/>
        <v> </v>
      </c>
      <c r="CK20" s="37" t="str">
        <f t="shared" si="43"/>
        <v> </v>
      </c>
      <c r="CL20" s="37" t="str">
        <f t="shared" si="44"/>
        <v> </v>
      </c>
      <c r="CM20" s="1"/>
      <c r="CN20" s="37" t="str">
        <f t="shared" si="45"/>
        <v> </v>
      </c>
      <c r="CO20" s="37" t="str">
        <f t="shared" si="46"/>
        <v> </v>
      </c>
      <c r="CP20" s="37" t="str">
        <f t="shared" si="47"/>
        <v> </v>
      </c>
      <c r="CQ20" s="37" t="str">
        <f t="shared" si="48"/>
        <v> </v>
      </c>
      <c r="CR20" s="37" t="str">
        <f t="shared" si="49"/>
        <v> </v>
      </c>
      <c r="CS20" s="37" t="str">
        <f t="shared" si="50"/>
        <v> </v>
      </c>
      <c r="CT20" s="37" t="str">
        <f t="shared" si="51"/>
        <v> </v>
      </c>
      <c r="CU20" s="37" t="str">
        <f t="shared" si="52"/>
        <v> </v>
      </c>
      <c r="CV20" s="37" t="str">
        <f t="shared" si="53"/>
        <v> </v>
      </c>
      <c r="CW20" s="37" t="str">
        <f t="shared" si="54"/>
        <v> </v>
      </c>
      <c r="CX20">
        <v>1.4E-05</v>
      </c>
      <c r="CY20">
        <v>5.4E-05</v>
      </c>
      <c r="CZ20">
        <v>9.4E-05</v>
      </c>
      <c r="DA20">
        <v>0.000134</v>
      </c>
      <c r="DB20">
        <v>0.000174</v>
      </c>
      <c r="DC20">
        <v>0.000214</v>
      </c>
      <c r="DD20">
        <v>0.000254</v>
      </c>
      <c r="DE20">
        <v>0.000294</v>
      </c>
      <c r="DF20">
        <v>0.000334</v>
      </c>
      <c r="DG20">
        <v>0.000374</v>
      </c>
      <c r="DH20" t="str">
        <f t="shared" si="55"/>
        <v> </v>
      </c>
      <c r="DI20" t="str">
        <f t="shared" si="56"/>
        <v> </v>
      </c>
      <c r="DJ20" t="str">
        <f t="shared" si="57"/>
        <v> </v>
      </c>
      <c r="DK20" t="str">
        <f t="shared" si="58"/>
        <v> </v>
      </c>
      <c r="DL20" t="str">
        <f t="shared" si="59"/>
        <v> </v>
      </c>
      <c r="DM20" t="str">
        <f t="shared" si="60"/>
        <v> </v>
      </c>
      <c r="DN20" t="str">
        <f t="shared" si="61"/>
        <v> </v>
      </c>
      <c r="DO20" t="str">
        <f t="shared" si="62"/>
        <v> </v>
      </c>
      <c r="DP20" t="str">
        <f t="shared" si="63"/>
        <v> </v>
      </c>
      <c r="DQ20" t="str">
        <f t="shared" si="64"/>
        <v> </v>
      </c>
      <c r="DR20" t="str">
        <f t="shared" si="65"/>
        <v> </v>
      </c>
      <c r="DS20" t="str">
        <f t="shared" si="66"/>
        <v> </v>
      </c>
      <c r="DT20" t="str">
        <f t="shared" si="67"/>
        <v> </v>
      </c>
      <c r="DU20" t="str">
        <f t="shared" si="68"/>
        <v> </v>
      </c>
      <c r="DV20" t="str">
        <f t="shared" si="69"/>
        <v> </v>
      </c>
      <c r="DW20" t="str">
        <f t="shared" si="70"/>
        <v> </v>
      </c>
      <c r="DX20" t="str">
        <f t="shared" si="71"/>
        <v> </v>
      </c>
      <c r="DY20" t="str">
        <f t="shared" si="72"/>
        <v> </v>
      </c>
      <c r="DZ20" t="str">
        <f t="shared" si="73"/>
        <v> </v>
      </c>
      <c r="EA20" t="str">
        <f t="shared" si="74"/>
        <v> </v>
      </c>
      <c r="EB20" t="str">
        <f t="shared" si="75"/>
        <v> </v>
      </c>
    </row>
    <row r="21" spans="3:132" ht="24" customHeight="1">
      <c r="C21" s="166">
        <f>Input!G24</f>
        <v>0</v>
      </c>
      <c r="D21" s="127" t="e">
        <f>Input!#REF!</f>
        <v>#REF!</v>
      </c>
      <c r="E21" s="127">
        <f>Input!H24</f>
        <v>0</v>
      </c>
      <c r="F21" s="127">
        <f>Input!I24</f>
        <v>0</v>
      </c>
      <c r="G21" s="127">
        <f>Input!J24</f>
        <v>0</v>
      </c>
      <c r="H21" s="127">
        <f t="shared" si="6"/>
        <v>0</v>
      </c>
      <c r="I21" s="127">
        <f t="shared" si="7"/>
        <v>0</v>
      </c>
      <c r="J21" s="127">
        <f t="shared" si="8"/>
        <v>0</v>
      </c>
      <c r="K21" s="127">
        <f t="shared" si="0"/>
        <v>0</v>
      </c>
      <c r="L21" s="127">
        <f t="shared" si="9"/>
        <v>0</v>
      </c>
      <c r="M21" s="127">
        <f t="shared" si="10"/>
        <v>0</v>
      </c>
      <c r="N21" s="127">
        <f t="shared" si="11"/>
        <v>0</v>
      </c>
      <c r="O21" s="127">
        <f t="shared" si="12"/>
        <v>0</v>
      </c>
      <c r="P21" s="127">
        <f t="shared" si="13"/>
        <v>0</v>
      </c>
      <c r="Q21" s="127">
        <f t="shared" si="14"/>
        <v>0</v>
      </c>
      <c r="R21" s="127">
        <f t="shared" si="15"/>
        <v>0</v>
      </c>
      <c r="S21" s="127">
        <f t="shared" si="16"/>
        <v>0</v>
      </c>
      <c r="T21" s="127" t="str">
        <f t="shared" si="17"/>
        <v> </v>
      </c>
      <c r="U21" s="127" t="str">
        <f t="shared" si="18"/>
        <v> </v>
      </c>
      <c r="V21" s="43" t="str">
        <f t="shared" si="19"/>
        <v> </v>
      </c>
      <c r="W21" s="43" t="str">
        <f t="shared" si="20"/>
        <v> </v>
      </c>
      <c r="X21" s="44">
        <f t="shared" si="21"/>
        <v>0</v>
      </c>
      <c r="Y21" s="5" t="str">
        <f t="shared" si="2"/>
        <v> -0-0</v>
      </c>
      <c r="Z21" s="5">
        <f>Input!G24</f>
        <v>0</v>
      </c>
      <c r="AA21" s="23">
        <f>IF(Input!H24=0,0,IF(ISNA(VLOOKUP((CONCATENATE("Balance Test-",Input!K24)),points1,2,)),0,(VLOOKUP((CONCATENATE("Balance Test-",Input!K24)),points1,2,))))</f>
        <v>0</v>
      </c>
      <c r="AB21" s="23">
        <f>IF(Input!H24=" "," ",IF(ISNA(VLOOKUP((CONCATENATE("Standing Long Jump-",Input!L24)),points1,2,)),0,(VLOOKUP((CONCATENATE("Standing Long Jump-",Input!L24)),points1,2,))))</f>
        <v>0</v>
      </c>
      <c r="AC21" s="23">
        <f>IF(Input!H24=" "," ",IF(ISNA(VLOOKUP((CONCATENATE("Speed Bounce-",Input!M24)),points1,2,)),0,(VLOOKUP((CONCATENATE("Speed Bounce-",Input!M24)),points1,2,))))</f>
        <v>0</v>
      </c>
      <c r="AD21" s="23">
        <f>IF(Input!H24=" "," ",IF(ISNA(VLOOKUP((CONCATENATE("Target Throw-",Input!N24)),points1,2,)),0,(VLOOKUP((CONCATENATE("Target Throw-",Input!N24)),points1,2,))))</f>
        <v>0</v>
      </c>
      <c r="AE21" s="23">
        <f>IF(Input!H24=0,0,IF(Input!$F24&gt;6,IF(ISNA(VLOOKUP((CONCATENATE("Overhead Heave-",Input!O24)),points1,2,)),0,(VLOOKUP((CONCATENATE("Overhead Heave-",Input!O24)),points1,2,))),0))</f>
        <v>0</v>
      </c>
      <c r="AF21" s="23">
        <f t="shared" si="22"/>
        <v>0</v>
      </c>
      <c r="AG21" s="23">
        <f>IF(Input!H24=" "," ",IF(ISNA(VLOOKUP((CONCATENATE("Hi-Stepper-",Input!P24)),points1,2,)),0,(VLOOKUP((CONCATENATE("Hi-Stepper-",Input!P24)),points1,2,))))</f>
        <v>0</v>
      </c>
      <c r="AH21" s="23">
        <f>IF(Input!H24=" "," ",IF(ISNA(VLOOKUP((CONCATENATE("Chest Push-",Input!Q24)),points1,2,)),0,(VLOOKUP((CONCATENATE("Chest Push-",Input!Q24)),points1,2,))))</f>
        <v>0</v>
      </c>
      <c r="AI21" s="23">
        <f>IF(Input!H24=0,0,IF(ISNA(VLOOKUP((CONCATENATE("Vertical Jump-",Input!R24)),points1,2,)),0,(VLOOKUP((CONCATENATE("Vertical Jump-",Input!R24)),points1,2,))))</f>
        <v>0</v>
      </c>
      <c r="AJ21" s="23">
        <f>IF(Input!H24=0,0,IF(ISNA(VLOOKUP((CONCATENATE("Shuttle Run-",Input!S24)),points1,2,)),0,(VLOOKUP((CONCATENATE("Shuttle Run-",Input!S24)),points1,2,))))</f>
        <v>0</v>
      </c>
      <c r="AK21" s="23">
        <f>IF(Input!H24=0,0,IF(ISNA(VLOOKUP((CONCATENATE("Javelin Throw-",Input!T24)),points1,2,)),0,(VLOOKUP((CONCATENATE("Javelin Throw-",Input!T24)),points1,2,))))</f>
        <v>0</v>
      </c>
      <c r="AL21" s="23">
        <f>IF(Input!H24=0,0,IF(Input!$F24&gt;6,IF(ISNA(VLOOKUP((CONCATENATE("Shot-",Input!U24)),points1,2,)),0,(VLOOKUP((CONCATENATE("Shot-",Input!U24)),points1,2,))),0))</f>
        <v>0</v>
      </c>
      <c r="AM21" s="23">
        <f t="shared" si="23"/>
        <v>0</v>
      </c>
      <c r="AN21" s="23">
        <f>IF(Input!H24=0,0,IF(ISNA(VLOOKUP((CONCATENATE("Standing Triple Jump-",Input!V24)),points1,2,)),0,(VLOOKUP((CONCATENATE("Standing Triple Jump-",Input!V24)),points1,2,))))</f>
        <v>0</v>
      </c>
      <c r="AO21" s="13">
        <f>IF(Input!$F24&gt;6,COUNT(Input!K24:M24,Input!P24:S24,Input!V24,Input!AA24:AB24),IF(Input!$F24&lt;=6,COUNT(Input!K24:N24,Input!P24:T24,Input!V24)))</f>
        <v>0</v>
      </c>
      <c r="AP21">
        <f>IF(AO21&gt;=5,(LARGE((AA21:AC21,AF21:AJ21,AM21:AN21),1))+LARGE((AA21:AC21,AF21:AJ21,AM21:AN21),2)+LARGE((AA21:AC21,AF21:AJ21,AM21:AN21),3)+LARGE((AA21:AC21,AF21:AJ21,AM21:AN21),4)+LARGE((AA21:AC21,AF21:AJ21,AM21:AN21),5),0)</f>
        <v>0</v>
      </c>
      <c r="AQ21">
        <f>IF(AP21=0,0,IF((Input!J24="Boy")*AND(Input!F24&gt;6),VLOOKUP(AP21,award2,3),IF((Input!J24="Girl")*AND(Input!F24&gt;6),VLOOKUP(AP21,award2,2),IF((Input!J24="Boy")*AND(Input!F24&lt;=6),VLOOKUP(AP21,award12,3),IF((Input!J24="Girl")*AND(Input!F24&lt;=6),VLOOKUP(AP21,award12,2),0)))))</f>
        <v>0</v>
      </c>
      <c r="AR21">
        <f>IF(Input!$F24&gt;6,COUNT(Input!K24:M24,Input!P24:S24,Input!V24,Input!AA24:AB24),IF(Input!$F24&lt;=6,COUNT(Input!K24:N24,Input!P24:T24,Input!V24)))</f>
        <v>0</v>
      </c>
      <c r="AS21">
        <f t="shared" si="24"/>
        <v>0</v>
      </c>
      <c r="AT21">
        <f>IF(AS21=0,0,IF((Input!J24="Boy")*AND(Input!F24&gt;6),VLOOKUP(AS21,award2,5),IF((Input!J24="Girl")*AND(Input!F24&gt;6),VLOOKUP(AS21,award2,4),IF((Input!J24="Boy")*AND(Input!F24&lt;=6),VLOOKUP(AS21,award12,5),IF((Input!J24="Girl")*AND(Input!F24&lt;=6),VLOOKUP(AS21,award12,4),0)))))</f>
        <v>0</v>
      </c>
      <c r="AV21" t="str">
        <f t="shared" si="25"/>
        <v> </v>
      </c>
      <c r="AW21" t="str">
        <f t="shared" si="26"/>
        <v> </v>
      </c>
      <c r="AX21" t="str">
        <f t="shared" si="27"/>
        <v> </v>
      </c>
      <c r="AY21" t="str">
        <f t="shared" si="28"/>
        <v> </v>
      </c>
      <c r="AZ21" t="str">
        <f t="shared" si="29"/>
        <v> </v>
      </c>
      <c r="BA21" t="str">
        <f t="shared" si="30"/>
        <v> </v>
      </c>
      <c r="BB21" t="str">
        <f t="shared" si="31"/>
        <v> </v>
      </c>
      <c r="BC21" t="str">
        <f t="shared" si="32"/>
        <v> </v>
      </c>
      <c r="BD21" t="str">
        <f t="shared" si="33"/>
        <v> </v>
      </c>
      <c r="BE21" t="str">
        <f t="shared" si="34"/>
        <v> </v>
      </c>
      <c r="BG21" s="23" t="str">
        <f>IF(AV21=" "," ",IF(Input!$J24="Boy",IF(RANK(AV21,($AV21:$BE21),0)&lt;=5,AV21," ")," "))</f>
        <v> </v>
      </c>
      <c r="BH21" s="23" t="str">
        <f>IF(AW21=" "," ",IF(Input!$J24="Boy",IF(RANK(AW21,($AV21:$BE21),0)&lt;=5,AW21," ")," "))</f>
        <v> </v>
      </c>
      <c r="BI21" s="23" t="str">
        <f>IF(AX21=" "," ",IF(Input!$J24="Boy",IF(RANK(AX21,($AV21:$BE21),0)&lt;=5,AX21," ")," "))</f>
        <v> </v>
      </c>
      <c r="BJ21" s="23" t="str">
        <f>IF(AY21=" "," ",IF(Input!$J24="Boy",IF(RANK(AY21,($AV21:$BE21),0)&lt;=5,AY21," ")," "))</f>
        <v> </v>
      </c>
      <c r="BK21" s="23" t="str">
        <f>IF(AZ21=" "," ",IF(Input!$J24="Boy",IF(RANK(AZ21,($AV21:$BE21),0)&lt;=5,AZ21," ")," "))</f>
        <v> </v>
      </c>
      <c r="BL21" s="23" t="str">
        <f>IF(BA21=" "," ",IF(Input!$J24="Boy",IF(RANK(BA21,($AV21:$BE21),0)&lt;=5,BA21," ")," "))</f>
        <v> </v>
      </c>
      <c r="BM21" s="23" t="str">
        <f>IF(BB21=" "," ",IF(Input!$J24="Boy",IF(RANK(BB21,($AV21:$BE21),0)&lt;=5,BB21," ")," "))</f>
        <v> </v>
      </c>
      <c r="BN21" s="23" t="str">
        <f>IF(BC21=" "," ",IF(Input!$J24="Boy",IF(RANK(BC21,($AV21:$BE21),0)&lt;=5,BC21," ")," "))</f>
        <v> </v>
      </c>
      <c r="BO21" s="23" t="str">
        <f>IF(BD21=" "," ",IF(Input!$J24="Boy",IF(RANK(BD21,($AV21:$BE21),0)&lt;=5,BD21," ")," "))</f>
        <v> </v>
      </c>
      <c r="BP21" s="23" t="str">
        <f>IF(BE21=" "," ",IF(Input!$J24="Boy",IF(RANK(BE21,($AV21:$BE21),0)&lt;=5,BE21," ")," "))</f>
        <v> </v>
      </c>
      <c r="BR21" s="23" t="str">
        <f>IF(AV21=" "," ",IF(Input!$J24="Girl",IF(RANK(AV21,($AV21:$BE21),0)&lt;=5,AV21," ")," "))</f>
        <v> </v>
      </c>
      <c r="BS21" s="23" t="str">
        <f>IF(AW21=" "," ",IF(Input!$J24="Girl",IF(RANK(AW21,($AV21:$BE21),0)&lt;=5,AW21," ")," "))</f>
        <v> </v>
      </c>
      <c r="BT21" s="23" t="str">
        <f>IF(AX21=" "," ",IF(Input!$J24="Girl",IF(RANK(AX21,($AV21:$BE21),0)&lt;=5,AX21," ")," "))</f>
        <v> </v>
      </c>
      <c r="BU21" s="23" t="str">
        <f>IF(AY21=" "," ",IF(Input!$J24="Girl",IF(RANK(AY21,($AV21:$BE21),0)&lt;=5,AY21," ")," "))</f>
        <v> </v>
      </c>
      <c r="BV21" s="23" t="str">
        <f>IF(AZ21=" "," ",IF(Input!$J24="Girl",IF(RANK(AZ21,($AV21:$BE21),0)&lt;=5,AZ21," ")," "))</f>
        <v> </v>
      </c>
      <c r="BW21" s="23" t="str">
        <f>IF(BA21=" "," ",IF(Input!$J24="Girl",IF(RANK(BA21,($AV21:$BE21),0)&lt;=5,BA21," ")," "))</f>
        <v> </v>
      </c>
      <c r="BX21" s="23" t="str">
        <f>IF(BB21=" "," ",IF(Input!$J24="Girl",IF(RANK(BB21,($AV21:$BE21),0)&lt;=5,BB21," ")," "))</f>
        <v> </v>
      </c>
      <c r="BY21" s="23" t="str">
        <f>IF(BC21=" "," ",IF(Input!$J24="Girl",IF(RANK(BC21,($AV21:$BE21),0)&lt;=5,BC21," ")," "))</f>
        <v> </v>
      </c>
      <c r="BZ21" s="23" t="str">
        <f>IF(BD21=" "," ",IF(Input!$J24="Girl",IF(RANK(BD21,($AV21:$BE21),0)&lt;=5,BD21," ")," "))</f>
        <v> </v>
      </c>
      <c r="CA21" s="23" t="str">
        <f>IF(BE21=" "," ",IF(Input!$J24="Girl",IF(RANK(BE21,($AV21:$BE21),0)&lt;=5,BE21," ")," "))</f>
        <v> </v>
      </c>
      <c r="CC21" s="37" t="str">
        <f t="shared" si="35"/>
        <v> </v>
      </c>
      <c r="CD21" s="37" t="str">
        <f t="shared" si="36"/>
        <v> </v>
      </c>
      <c r="CE21" s="37" t="str">
        <f t="shared" si="37"/>
        <v> </v>
      </c>
      <c r="CF21" s="37" t="str">
        <f t="shared" si="38"/>
        <v> </v>
      </c>
      <c r="CG21" s="37" t="str">
        <f t="shared" si="39"/>
        <v> </v>
      </c>
      <c r="CH21" s="37" t="str">
        <f t="shared" si="40"/>
        <v> </v>
      </c>
      <c r="CI21" s="37" t="str">
        <f t="shared" si="41"/>
        <v> </v>
      </c>
      <c r="CJ21" s="37" t="str">
        <f t="shared" si="42"/>
        <v> </v>
      </c>
      <c r="CK21" s="37" t="str">
        <f t="shared" si="43"/>
        <v> </v>
      </c>
      <c r="CL21" s="37" t="str">
        <f t="shared" si="44"/>
        <v> </v>
      </c>
      <c r="CM21" s="1"/>
      <c r="CN21" s="37" t="str">
        <f t="shared" si="45"/>
        <v> </v>
      </c>
      <c r="CO21" s="37" t="str">
        <f t="shared" si="46"/>
        <v> </v>
      </c>
      <c r="CP21" s="37" t="str">
        <f t="shared" si="47"/>
        <v> </v>
      </c>
      <c r="CQ21" s="37" t="str">
        <f t="shared" si="48"/>
        <v> </v>
      </c>
      <c r="CR21" s="37" t="str">
        <f t="shared" si="49"/>
        <v> </v>
      </c>
      <c r="CS21" s="37" t="str">
        <f t="shared" si="50"/>
        <v> </v>
      </c>
      <c r="CT21" s="37" t="str">
        <f t="shared" si="51"/>
        <v> </v>
      </c>
      <c r="CU21" s="37" t="str">
        <f t="shared" si="52"/>
        <v> </v>
      </c>
      <c r="CV21" s="37" t="str">
        <f t="shared" si="53"/>
        <v> </v>
      </c>
      <c r="CW21" s="37" t="str">
        <f t="shared" si="54"/>
        <v> </v>
      </c>
      <c r="CX21">
        <v>1.5E-05</v>
      </c>
      <c r="CY21">
        <v>5.5E-05</v>
      </c>
      <c r="CZ21">
        <v>9.5E-05</v>
      </c>
      <c r="DA21">
        <v>0.000135</v>
      </c>
      <c r="DB21">
        <v>0.000175</v>
      </c>
      <c r="DC21">
        <v>0.000215</v>
      </c>
      <c r="DD21">
        <v>0.000255</v>
      </c>
      <c r="DE21">
        <v>0.000295</v>
      </c>
      <c r="DF21">
        <v>0.000335</v>
      </c>
      <c r="DG21">
        <v>0.000375</v>
      </c>
      <c r="DH21" t="str">
        <f t="shared" si="55"/>
        <v> </v>
      </c>
      <c r="DI21" t="str">
        <f t="shared" si="56"/>
        <v> </v>
      </c>
      <c r="DJ21" t="str">
        <f t="shared" si="57"/>
        <v> </v>
      </c>
      <c r="DK21" t="str">
        <f t="shared" si="58"/>
        <v> </v>
      </c>
      <c r="DL21" t="str">
        <f t="shared" si="59"/>
        <v> </v>
      </c>
      <c r="DM21" t="str">
        <f t="shared" si="60"/>
        <v> </v>
      </c>
      <c r="DN21" t="str">
        <f t="shared" si="61"/>
        <v> </v>
      </c>
      <c r="DO21" t="str">
        <f t="shared" si="62"/>
        <v> </v>
      </c>
      <c r="DP21" t="str">
        <f t="shared" si="63"/>
        <v> </v>
      </c>
      <c r="DQ21" t="str">
        <f t="shared" si="64"/>
        <v> </v>
      </c>
      <c r="DR21" t="str">
        <f t="shared" si="65"/>
        <v> </v>
      </c>
      <c r="DS21" t="str">
        <f t="shared" si="66"/>
        <v> </v>
      </c>
      <c r="DT21" t="str">
        <f t="shared" si="67"/>
        <v> </v>
      </c>
      <c r="DU21" t="str">
        <f t="shared" si="68"/>
        <v> </v>
      </c>
      <c r="DV21" t="str">
        <f t="shared" si="69"/>
        <v> </v>
      </c>
      <c r="DW21" t="str">
        <f t="shared" si="70"/>
        <v> </v>
      </c>
      <c r="DX21" t="str">
        <f t="shared" si="71"/>
        <v> </v>
      </c>
      <c r="DY21" t="str">
        <f t="shared" si="72"/>
        <v> </v>
      </c>
      <c r="DZ21" t="str">
        <f t="shared" si="73"/>
        <v> </v>
      </c>
      <c r="EA21" t="str">
        <f t="shared" si="74"/>
        <v> </v>
      </c>
      <c r="EB21" t="str">
        <f t="shared" si="75"/>
        <v> </v>
      </c>
    </row>
    <row r="22" spans="3:132" ht="24" customHeight="1">
      <c r="C22" s="166">
        <f>Input!G25</f>
        <v>0</v>
      </c>
      <c r="D22" s="127" t="e">
        <f>Input!#REF!</f>
        <v>#REF!</v>
      </c>
      <c r="E22" s="127">
        <f>Input!H25</f>
        <v>0</v>
      </c>
      <c r="F22" s="127">
        <f>Input!I25</f>
        <v>0</v>
      </c>
      <c r="G22" s="127">
        <f>Input!J25</f>
        <v>0</v>
      </c>
      <c r="H22" s="127">
        <f t="shared" si="6"/>
        <v>0</v>
      </c>
      <c r="I22" s="127">
        <f t="shared" si="7"/>
        <v>0</v>
      </c>
      <c r="J22" s="127">
        <f t="shared" si="8"/>
        <v>0</v>
      </c>
      <c r="K22" s="127">
        <f t="shared" si="0"/>
        <v>0</v>
      </c>
      <c r="L22" s="127">
        <f t="shared" si="9"/>
        <v>0</v>
      </c>
      <c r="M22" s="127">
        <f t="shared" si="10"/>
        <v>0</v>
      </c>
      <c r="N22" s="127">
        <f t="shared" si="11"/>
        <v>0</v>
      </c>
      <c r="O22" s="127">
        <f t="shared" si="12"/>
        <v>0</v>
      </c>
      <c r="P22" s="127">
        <f t="shared" si="13"/>
        <v>0</v>
      </c>
      <c r="Q22" s="127">
        <f t="shared" si="14"/>
        <v>0</v>
      </c>
      <c r="R22" s="127">
        <f t="shared" si="15"/>
        <v>0</v>
      </c>
      <c r="S22" s="127">
        <f t="shared" si="16"/>
        <v>0</v>
      </c>
      <c r="T22" s="127" t="str">
        <f t="shared" si="17"/>
        <v> </v>
      </c>
      <c r="U22" s="127" t="str">
        <f t="shared" si="18"/>
        <v> </v>
      </c>
      <c r="V22" s="43" t="str">
        <f t="shared" si="19"/>
        <v> </v>
      </c>
      <c r="W22" s="43" t="str">
        <f t="shared" si="20"/>
        <v> </v>
      </c>
      <c r="X22" s="44">
        <f t="shared" si="21"/>
        <v>0</v>
      </c>
      <c r="Y22" s="5" t="str">
        <f t="shared" si="2"/>
        <v> -0-0</v>
      </c>
      <c r="Z22" s="5">
        <f>Input!G25</f>
        <v>0</v>
      </c>
      <c r="AA22" s="23">
        <f>IF(Input!H25=0,0,IF(ISNA(VLOOKUP((CONCATENATE("Balance Test-",Input!K25)),points1,2,)),0,(VLOOKUP((CONCATENATE("Balance Test-",Input!K25)),points1,2,))))</f>
        <v>0</v>
      </c>
      <c r="AB22" s="23">
        <f>IF(Input!H25=" "," ",IF(ISNA(VLOOKUP((CONCATENATE("Standing Long Jump-",Input!L25)),points1,2,)),0,(VLOOKUP((CONCATENATE("Standing Long Jump-",Input!L25)),points1,2,))))</f>
        <v>0</v>
      </c>
      <c r="AC22" s="23">
        <f>IF(Input!H25=" "," ",IF(ISNA(VLOOKUP((CONCATENATE("Speed Bounce-",Input!M25)),points1,2,)),0,(VLOOKUP((CONCATENATE("Speed Bounce-",Input!M25)),points1,2,))))</f>
        <v>0</v>
      </c>
      <c r="AD22" s="23">
        <f>IF(Input!H25=" "," ",IF(ISNA(VLOOKUP((CONCATENATE("Target Throw-",Input!N25)),points1,2,)),0,(VLOOKUP((CONCATENATE("Target Throw-",Input!N25)),points1,2,))))</f>
        <v>0</v>
      </c>
      <c r="AE22" s="23">
        <f>IF(Input!H25=0,0,IF(Input!$F25&gt;6,IF(ISNA(VLOOKUP((CONCATENATE("Overhead Heave-",Input!O25)),points1,2,)),0,(VLOOKUP((CONCATENATE("Overhead Heave-",Input!O25)),points1,2,))),0))</f>
        <v>0</v>
      </c>
      <c r="AF22" s="23">
        <f t="shared" si="22"/>
        <v>0</v>
      </c>
      <c r="AG22" s="23">
        <f>IF(Input!H25=" "," ",IF(ISNA(VLOOKUP((CONCATENATE("Hi-Stepper-",Input!P25)),points1,2,)),0,(VLOOKUP((CONCATENATE("Hi-Stepper-",Input!P25)),points1,2,))))</f>
        <v>0</v>
      </c>
      <c r="AH22" s="23">
        <f>IF(Input!H25=" "," ",IF(ISNA(VLOOKUP((CONCATENATE("Chest Push-",Input!Q25)),points1,2,)),0,(VLOOKUP((CONCATENATE("Chest Push-",Input!Q25)),points1,2,))))</f>
        <v>0</v>
      </c>
      <c r="AI22" s="23">
        <f>IF(Input!H25=0,0,IF(ISNA(VLOOKUP((CONCATENATE("Vertical Jump-",Input!R25)),points1,2,)),0,(VLOOKUP((CONCATENATE("Vertical Jump-",Input!R25)),points1,2,))))</f>
        <v>0</v>
      </c>
      <c r="AJ22" s="23">
        <f>IF(Input!H25=0,0,IF(ISNA(VLOOKUP((CONCATENATE("Shuttle Run-",Input!S25)),points1,2,)),0,(VLOOKUP((CONCATENATE("Shuttle Run-",Input!S25)),points1,2,))))</f>
        <v>0</v>
      </c>
      <c r="AK22" s="23">
        <f>IF(Input!H25=0,0,IF(ISNA(VLOOKUP((CONCATENATE("Javelin Throw-",Input!T25)),points1,2,)),0,(VLOOKUP((CONCATENATE("Javelin Throw-",Input!T25)),points1,2,))))</f>
        <v>0</v>
      </c>
      <c r="AL22" s="23">
        <f>IF(Input!H25=0,0,IF(Input!$F25&gt;6,IF(ISNA(VLOOKUP((CONCATENATE("Shot-",Input!U25)),points1,2,)),0,(VLOOKUP((CONCATENATE("Shot-",Input!U25)),points1,2,))),0))</f>
        <v>0</v>
      </c>
      <c r="AM22" s="23">
        <f t="shared" si="23"/>
        <v>0</v>
      </c>
      <c r="AN22" s="23">
        <f>IF(Input!H25=0,0,IF(ISNA(VLOOKUP((CONCATENATE("Standing Triple Jump-",Input!V25)),points1,2,)),0,(VLOOKUP((CONCATENATE("Standing Triple Jump-",Input!V25)),points1,2,))))</f>
        <v>0</v>
      </c>
      <c r="AO22" s="13">
        <f>IF(Input!$F25&gt;6,COUNT(Input!K25:M25,Input!P25:S25,Input!V25,Input!AA25:AB25),IF(Input!$F25&lt;=6,COUNT(Input!K25:N25,Input!P25:T25,Input!V25)))</f>
        <v>0</v>
      </c>
      <c r="AP22">
        <f>IF(AO22&gt;=5,(LARGE((AA22:AC22,AF22:AJ22,AM22:AN22),1))+LARGE((AA22:AC22,AF22:AJ22,AM22:AN22),2)+LARGE((AA22:AC22,AF22:AJ22,AM22:AN22),3)+LARGE((AA22:AC22,AF22:AJ22,AM22:AN22),4)+LARGE((AA22:AC22,AF22:AJ22,AM22:AN22),5),0)</f>
        <v>0</v>
      </c>
      <c r="AQ22">
        <f>IF(AP22=0,0,IF((Input!J25="Boy")*AND(Input!F25&gt;6),VLOOKUP(AP22,award2,3),IF((Input!J25="Girl")*AND(Input!F25&gt;6),VLOOKUP(AP22,award2,2),IF((Input!J25="Boy")*AND(Input!F25&lt;=6),VLOOKUP(AP22,award12,3),IF((Input!J25="Girl")*AND(Input!F25&lt;=6),VLOOKUP(AP22,award12,2),0)))))</f>
        <v>0</v>
      </c>
      <c r="AR22">
        <f>IF(Input!$F25&gt;6,COUNT(Input!K25:M25,Input!P25:S25,Input!V25,Input!AA25:AB25),IF(Input!$F25&lt;=6,COUNT(Input!K25:N25,Input!P25:T25,Input!V25)))</f>
        <v>0</v>
      </c>
      <c r="AS22">
        <f t="shared" si="24"/>
        <v>0</v>
      </c>
      <c r="AT22">
        <f>IF(AS22=0,0,IF((Input!J25="Boy")*AND(Input!F25&gt;6),VLOOKUP(AS22,award2,5),IF((Input!J25="Girl")*AND(Input!F25&gt;6),VLOOKUP(AS22,award2,4),IF((Input!J25="Boy")*AND(Input!F25&lt;=6),VLOOKUP(AS22,award12,5),IF((Input!J25="Girl")*AND(Input!F25&lt;=6),VLOOKUP(AS22,award12,4),0)))))</f>
        <v>0</v>
      </c>
      <c r="AV22" t="str">
        <f t="shared" si="25"/>
        <v> </v>
      </c>
      <c r="AW22" t="str">
        <f t="shared" si="26"/>
        <v> </v>
      </c>
      <c r="AX22" t="str">
        <f t="shared" si="27"/>
        <v> </v>
      </c>
      <c r="AY22" t="str">
        <f t="shared" si="28"/>
        <v> </v>
      </c>
      <c r="AZ22" t="str">
        <f t="shared" si="29"/>
        <v> </v>
      </c>
      <c r="BA22" t="str">
        <f t="shared" si="30"/>
        <v> </v>
      </c>
      <c r="BB22" t="str">
        <f t="shared" si="31"/>
        <v> </v>
      </c>
      <c r="BC22" t="str">
        <f t="shared" si="32"/>
        <v> </v>
      </c>
      <c r="BD22" t="str">
        <f t="shared" si="33"/>
        <v> </v>
      </c>
      <c r="BE22" t="str">
        <f t="shared" si="34"/>
        <v> </v>
      </c>
      <c r="BG22" s="23" t="str">
        <f>IF(AV22=" "," ",IF(Input!$J25="Boy",IF(RANK(AV22,($AV22:$BE22),0)&lt;=5,AV22," ")," "))</f>
        <v> </v>
      </c>
      <c r="BH22" s="23" t="str">
        <f>IF(AW22=" "," ",IF(Input!$J25="Boy",IF(RANK(AW22,($AV22:$BE22),0)&lt;=5,AW22," ")," "))</f>
        <v> </v>
      </c>
      <c r="BI22" s="23" t="str">
        <f>IF(AX22=" "," ",IF(Input!$J25="Boy",IF(RANK(AX22,($AV22:$BE22),0)&lt;=5,AX22," ")," "))</f>
        <v> </v>
      </c>
      <c r="BJ22" s="23" t="str">
        <f>IF(AY22=" "," ",IF(Input!$J25="Boy",IF(RANK(AY22,($AV22:$BE22),0)&lt;=5,AY22," ")," "))</f>
        <v> </v>
      </c>
      <c r="BK22" s="23" t="str">
        <f>IF(AZ22=" "," ",IF(Input!$J25="Boy",IF(RANK(AZ22,($AV22:$BE22),0)&lt;=5,AZ22," ")," "))</f>
        <v> </v>
      </c>
      <c r="BL22" s="23" t="str">
        <f>IF(BA22=" "," ",IF(Input!$J25="Boy",IF(RANK(BA22,($AV22:$BE22),0)&lt;=5,BA22," ")," "))</f>
        <v> </v>
      </c>
      <c r="BM22" s="23" t="str">
        <f>IF(BB22=" "," ",IF(Input!$J25="Boy",IF(RANK(BB22,($AV22:$BE22),0)&lt;=5,BB22," ")," "))</f>
        <v> </v>
      </c>
      <c r="BN22" s="23" t="str">
        <f>IF(BC22=" "," ",IF(Input!$J25="Boy",IF(RANK(BC22,($AV22:$BE22),0)&lt;=5,BC22," ")," "))</f>
        <v> </v>
      </c>
      <c r="BO22" s="23" t="str">
        <f>IF(BD22=" "," ",IF(Input!$J25="Boy",IF(RANK(BD22,($AV22:$BE22),0)&lt;=5,BD22," ")," "))</f>
        <v> </v>
      </c>
      <c r="BP22" s="23" t="str">
        <f>IF(BE22=" "," ",IF(Input!$J25="Boy",IF(RANK(BE22,($AV22:$BE22),0)&lt;=5,BE22," ")," "))</f>
        <v> </v>
      </c>
      <c r="BR22" s="23" t="str">
        <f>IF(AV22=" "," ",IF(Input!$J25="Girl",IF(RANK(AV22,($AV22:$BE22),0)&lt;=5,AV22," ")," "))</f>
        <v> </v>
      </c>
      <c r="BS22" s="23" t="str">
        <f>IF(AW22=" "," ",IF(Input!$J25="Girl",IF(RANK(AW22,($AV22:$BE22),0)&lt;=5,AW22," ")," "))</f>
        <v> </v>
      </c>
      <c r="BT22" s="23" t="str">
        <f>IF(AX22=" "," ",IF(Input!$J25="Girl",IF(RANK(AX22,($AV22:$BE22),0)&lt;=5,AX22," ")," "))</f>
        <v> </v>
      </c>
      <c r="BU22" s="23" t="str">
        <f>IF(AY22=" "," ",IF(Input!$J25="Girl",IF(RANK(AY22,($AV22:$BE22),0)&lt;=5,AY22," ")," "))</f>
        <v> </v>
      </c>
      <c r="BV22" s="23" t="str">
        <f>IF(AZ22=" "," ",IF(Input!$J25="Girl",IF(RANK(AZ22,($AV22:$BE22),0)&lt;=5,AZ22," ")," "))</f>
        <v> </v>
      </c>
      <c r="BW22" s="23" t="str">
        <f>IF(BA22=" "," ",IF(Input!$J25="Girl",IF(RANK(BA22,($AV22:$BE22),0)&lt;=5,BA22," ")," "))</f>
        <v> </v>
      </c>
      <c r="BX22" s="23" t="str">
        <f>IF(BB22=" "," ",IF(Input!$J25="Girl",IF(RANK(BB22,($AV22:$BE22),0)&lt;=5,BB22," ")," "))</f>
        <v> </v>
      </c>
      <c r="BY22" s="23" t="str">
        <f>IF(BC22=" "," ",IF(Input!$J25="Girl",IF(RANK(BC22,($AV22:$BE22),0)&lt;=5,BC22," ")," "))</f>
        <v> </v>
      </c>
      <c r="BZ22" s="23" t="str">
        <f>IF(BD22=" "," ",IF(Input!$J25="Girl",IF(RANK(BD22,($AV22:$BE22),0)&lt;=5,BD22," ")," "))</f>
        <v> </v>
      </c>
      <c r="CA22" s="23" t="str">
        <f>IF(BE22=" "," ",IF(Input!$J25="Girl",IF(RANK(BE22,($AV22:$BE22),0)&lt;=5,BE22," ")," "))</f>
        <v> </v>
      </c>
      <c r="CC22" s="37" t="str">
        <f t="shared" si="35"/>
        <v> </v>
      </c>
      <c r="CD22" s="37" t="str">
        <f t="shared" si="36"/>
        <v> </v>
      </c>
      <c r="CE22" s="37" t="str">
        <f t="shared" si="37"/>
        <v> </v>
      </c>
      <c r="CF22" s="37" t="str">
        <f t="shared" si="38"/>
        <v> </v>
      </c>
      <c r="CG22" s="37" t="str">
        <f t="shared" si="39"/>
        <v> </v>
      </c>
      <c r="CH22" s="37" t="str">
        <f t="shared" si="40"/>
        <v> </v>
      </c>
      <c r="CI22" s="37" t="str">
        <f t="shared" si="41"/>
        <v> </v>
      </c>
      <c r="CJ22" s="37" t="str">
        <f t="shared" si="42"/>
        <v> </v>
      </c>
      <c r="CK22" s="37" t="str">
        <f t="shared" si="43"/>
        <v> </v>
      </c>
      <c r="CL22" s="37" t="str">
        <f t="shared" si="44"/>
        <v> </v>
      </c>
      <c r="CM22" s="1"/>
      <c r="CN22" s="37" t="str">
        <f t="shared" si="45"/>
        <v> </v>
      </c>
      <c r="CO22" s="37" t="str">
        <f t="shared" si="46"/>
        <v> </v>
      </c>
      <c r="CP22" s="37" t="str">
        <f t="shared" si="47"/>
        <v> </v>
      </c>
      <c r="CQ22" s="37" t="str">
        <f t="shared" si="48"/>
        <v> </v>
      </c>
      <c r="CR22" s="37" t="str">
        <f t="shared" si="49"/>
        <v> </v>
      </c>
      <c r="CS22" s="37" t="str">
        <f t="shared" si="50"/>
        <v> </v>
      </c>
      <c r="CT22" s="37" t="str">
        <f t="shared" si="51"/>
        <v> </v>
      </c>
      <c r="CU22" s="37" t="str">
        <f t="shared" si="52"/>
        <v> </v>
      </c>
      <c r="CV22" s="37" t="str">
        <f t="shared" si="53"/>
        <v> </v>
      </c>
      <c r="CW22" s="37" t="str">
        <f t="shared" si="54"/>
        <v> </v>
      </c>
      <c r="CX22">
        <v>1.6E-05</v>
      </c>
      <c r="CY22">
        <v>5.6E-05</v>
      </c>
      <c r="CZ22">
        <v>9.6E-05</v>
      </c>
      <c r="DA22">
        <v>0.000136</v>
      </c>
      <c r="DB22">
        <v>0.000176</v>
      </c>
      <c r="DC22">
        <v>0.000216</v>
      </c>
      <c r="DD22">
        <v>0.000256</v>
      </c>
      <c r="DE22">
        <v>0.000296</v>
      </c>
      <c r="DF22">
        <v>0.000336</v>
      </c>
      <c r="DG22">
        <v>0.000376</v>
      </c>
      <c r="DH22" t="str">
        <f t="shared" si="55"/>
        <v> </v>
      </c>
      <c r="DI22" t="str">
        <f t="shared" si="56"/>
        <v> </v>
      </c>
      <c r="DJ22" t="str">
        <f t="shared" si="57"/>
        <v> </v>
      </c>
      <c r="DK22" t="str">
        <f t="shared" si="58"/>
        <v> </v>
      </c>
      <c r="DL22" t="str">
        <f t="shared" si="59"/>
        <v> </v>
      </c>
      <c r="DM22" t="str">
        <f t="shared" si="60"/>
        <v> </v>
      </c>
      <c r="DN22" t="str">
        <f t="shared" si="61"/>
        <v> </v>
      </c>
      <c r="DO22" t="str">
        <f t="shared" si="62"/>
        <v> </v>
      </c>
      <c r="DP22" t="str">
        <f t="shared" si="63"/>
        <v> </v>
      </c>
      <c r="DQ22" t="str">
        <f t="shared" si="64"/>
        <v> </v>
      </c>
      <c r="DR22" t="str">
        <f t="shared" si="65"/>
        <v> </v>
      </c>
      <c r="DS22" t="str">
        <f t="shared" si="66"/>
        <v> </v>
      </c>
      <c r="DT22" t="str">
        <f t="shared" si="67"/>
        <v> </v>
      </c>
      <c r="DU22" t="str">
        <f t="shared" si="68"/>
        <v> </v>
      </c>
      <c r="DV22" t="str">
        <f t="shared" si="69"/>
        <v> </v>
      </c>
      <c r="DW22" t="str">
        <f t="shared" si="70"/>
        <v> </v>
      </c>
      <c r="DX22" t="str">
        <f t="shared" si="71"/>
        <v> </v>
      </c>
      <c r="DY22" t="str">
        <f t="shared" si="72"/>
        <v> </v>
      </c>
      <c r="DZ22" t="str">
        <f t="shared" si="73"/>
        <v> </v>
      </c>
      <c r="EA22" t="str">
        <f t="shared" si="74"/>
        <v> </v>
      </c>
      <c r="EB22" t="str">
        <f t="shared" si="75"/>
        <v> </v>
      </c>
    </row>
    <row r="23" spans="3:132" ht="24" customHeight="1">
      <c r="C23" s="166">
        <f>Input!G26</f>
        <v>0</v>
      </c>
      <c r="D23" s="127" t="e">
        <f>Input!#REF!</f>
        <v>#REF!</v>
      </c>
      <c r="E23" s="127">
        <f>Input!H26</f>
        <v>0</v>
      </c>
      <c r="F23" s="127">
        <f>Input!I26</f>
        <v>0</v>
      </c>
      <c r="G23" s="127">
        <f>Input!J26</f>
        <v>0</v>
      </c>
      <c r="H23" s="127">
        <f t="shared" si="6"/>
        <v>0</v>
      </c>
      <c r="I23" s="127">
        <f t="shared" si="7"/>
        <v>0</v>
      </c>
      <c r="J23" s="127">
        <f t="shared" si="8"/>
        <v>0</v>
      </c>
      <c r="K23" s="127">
        <f t="shared" si="0"/>
        <v>0</v>
      </c>
      <c r="L23" s="127">
        <f t="shared" si="9"/>
        <v>0</v>
      </c>
      <c r="M23" s="127">
        <f t="shared" si="10"/>
        <v>0</v>
      </c>
      <c r="N23" s="127">
        <f t="shared" si="11"/>
        <v>0</v>
      </c>
      <c r="O23" s="127">
        <f t="shared" si="12"/>
        <v>0</v>
      </c>
      <c r="P23" s="127">
        <f t="shared" si="13"/>
        <v>0</v>
      </c>
      <c r="Q23" s="127">
        <f t="shared" si="14"/>
        <v>0</v>
      </c>
      <c r="R23" s="127">
        <f t="shared" si="15"/>
        <v>0</v>
      </c>
      <c r="S23" s="127">
        <f t="shared" si="16"/>
        <v>0</v>
      </c>
      <c r="T23" s="127" t="str">
        <f t="shared" si="17"/>
        <v> </v>
      </c>
      <c r="U23" s="127" t="str">
        <f t="shared" si="18"/>
        <v> </v>
      </c>
      <c r="V23" s="43" t="str">
        <f t="shared" si="19"/>
        <v> </v>
      </c>
      <c r="W23" s="43" t="str">
        <f t="shared" si="20"/>
        <v> </v>
      </c>
      <c r="X23" s="44">
        <f t="shared" si="21"/>
        <v>0</v>
      </c>
      <c r="Y23" s="5" t="str">
        <f t="shared" si="2"/>
        <v> -0-0</v>
      </c>
      <c r="Z23" s="5">
        <f>Input!G26</f>
        <v>0</v>
      </c>
      <c r="AA23" s="23">
        <f>IF(Input!H26=0,0,IF(ISNA(VLOOKUP((CONCATENATE("Balance Test-",Input!K26)),points1,2,)),0,(VLOOKUP((CONCATENATE("Balance Test-",Input!K26)),points1,2,))))</f>
        <v>0</v>
      </c>
      <c r="AB23" s="23">
        <f>IF(Input!H26=" "," ",IF(ISNA(VLOOKUP((CONCATENATE("Standing Long Jump-",Input!L26)),points1,2,)),0,(VLOOKUP((CONCATENATE("Standing Long Jump-",Input!L26)),points1,2,))))</f>
        <v>0</v>
      </c>
      <c r="AC23" s="23">
        <f>IF(Input!H26=" "," ",IF(ISNA(VLOOKUP((CONCATENATE("Speed Bounce-",Input!M26)),points1,2,)),0,(VLOOKUP((CONCATENATE("Speed Bounce-",Input!M26)),points1,2,))))</f>
        <v>0</v>
      </c>
      <c r="AD23" s="23">
        <f>IF(Input!H26=" "," ",IF(ISNA(VLOOKUP((CONCATENATE("Target Throw-",Input!N26)),points1,2,)),0,(VLOOKUP((CONCATENATE("Target Throw-",Input!N26)),points1,2,))))</f>
        <v>0</v>
      </c>
      <c r="AE23" s="23">
        <f>IF(Input!H26=0,0,IF(Input!$F26&gt;6,IF(ISNA(VLOOKUP((CONCATENATE("Overhead Heave-",Input!O26)),points1,2,)),0,(VLOOKUP((CONCATENATE("Overhead Heave-",Input!O26)),points1,2,))),0))</f>
        <v>0</v>
      </c>
      <c r="AF23" s="23">
        <f t="shared" si="22"/>
        <v>0</v>
      </c>
      <c r="AG23" s="23">
        <f>IF(Input!H26=" "," ",IF(ISNA(VLOOKUP((CONCATENATE("Hi-Stepper-",Input!P26)),points1,2,)),0,(VLOOKUP((CONCATENATE("Hi-Stepper-",Input!P26)),points1,2,))))</f>
        <v>0</v>
      </c>
      <c r="AH23" s="23">
        <f>IF(Input!H26=" "," ",IF(ISNA(VLOOKUP((CONCATENATE("Chest Push-",Input!Q26)),points1,2,)),0,(VLOOKUP((CONCATENATE("Chest Push-",Input!Q26)),points1,2,))))</f>
        <v>0</v>
      </c>
      <c r="AI23" s="23">
        <f>IF(Input!H26=0,0,IF(ISNA(VLOOKUP((CONCATENATE("Vertical Jump-",Input!R26)),points1,2,)),0,(VLOOKUP((CONCATENATE("Vertical Jump-",Input!R26)),points1,2,))))</f>
        <v>0</v>
      </c>
      <c r="AJ23" s="23">
        <f>IF(Input!H26=0,0,IF(ISNA(VLOOKUP((CONCATENATE("Shuttle Run-",Input!S26)),points1,2,)),0,(VLOOKUP((CONCATENATE("Shuttle Run-",Input!S26)),points1,2,))))</f>
        <v>0</v>
      </c>
      <c r="AK23" s="23">
        <f>IF(Input!H26=0,0,IF(ISNA(VLOOKUP((CONCATENATE("Javelin Throw-",Input!T26)),points1,2,)),0,(VLOOKUP((CONCATENATE("Javelin Throw-",Input!T26)),points1,2,))))</f>
        <v>0</v>
      </c>
      <c r="AL23" s="23">
        <f>IF(Input!H26=0,0,IF(Input!$F26&gt;6,IF(ISNA(VLOOKUP((CONCATENATE("Shot-",Input!U26)),points1,2,)),0,(VLOOKUP((CONCATENATE("Shot-",Input!U26)),points1,2,))),0))</f>
        <v>0</v>
      </c>
      <c r="AM23" s="23">
        <f t="shared" si="23"/>
        <v>0</v>
      </c>
      <c r="AN23" s="23">
        <f>IF(Input!H26=0,0,IF(ISNA(VLOOKUP((CONCATENATE("Standing Triple Jump-",Input!V26)),points1,2,)),0,(VLOOKUP((CONCATENATE("Standing Triple Jump-",Input!V26)),points1,2,))))</f>
        <v>0</v>
      </c>
      <c r="AO23" s="13">
        <f>IF(Input!$F26&gt;6,COUNT(Input!K26:M26,Input!P26:S26,Input!V26,Input!AA26:AB26),IF(Input!$F26&lt;=6,COUNT(Input!K26:N26,Input!P26:T26,Input!V26)))</f>
        <v>0</v>
      </c>
      <c r="AP23">
        <f>IF(AO23&gt;=5,(LARGE((AA23:AC23,AF23:AJ23,AM23:AN23),1))+LARGE((AA23:AC23,AF23:AJ23,AM23:AN23),2)+LARGE((AA23:AC23,AF23:AJ23,AM23:AN23),3)+LARGE((AA23:AC23,AF23:AJ23,AM23:AN23),4)+LARGE((AA23:AC23,AF23:AJ23,AM23:AN23),5),0)</f>
        <v>0</v>
      </c>
      <c r="AQ23">
        <f>IF(AP23=0,0,IF((Input!J26="Boy")*AND(Input!F26&gt;6),VLOOKUP(AP23,award2,3),IF((Input!J26="Girl")*AND(Input!F26&gt;6),VLOOKUP(AP23,award2,2),IF((Input!J26="Boy")*AND(Input!F26&lt;=6),VLOOKUP(AP23,award12,3),IF((Input!J26="Girl")*AND(Input!F26&lt;=6),VLOOKUP(AP23,award12,2),0)))))</f>
        <v>0</v>
      </c>
      <c r="AR23">
        <f>IF(Input!$F26&gt;6,COUNT(Input!K26:M26,Input!P26:S26,Input!V26,Input!AA26:AB26),IF(Input!$F26&lt;=6,COUNT(Input!K26:N26,Input!P26:T26,Input!V26)))</f>
        <v>0</v>
      </c>
      <c r="AS23">
        <f t="shared" si="24"/>
        <v>0</v>
      </c>
      <c r="AT23">
        <f>IF(AS23=0,0,IF((Input!J26="Boy")*AND(Input!F26&gt;6),VLOOKUP(AS23,award2,5),IF((Input!J26="Girl")*AND(Input!F26&gt;6),VLOOKUP(AS23,award2,4),IF((Input!J26="Boy")*AND(Input!F26&lt;=6),VLOOKUP(AS23,award12,5),IF((Input!J26="Girl")*AND(Input!F26&lt;=6),VLOOKUP(AS23,award12,4),0)))))</f>
        <v>0</v>
      </c>
      <c r="AV23" t="str">
        <f t="shared" si="25"/>
        <v> </v>
      </c>
      <c r="AW23" t="str">
        <f t="shared" si="26"/>
        <v> </v>
      </c>
      <c r="AX23" t="str">
        <f t="shared" si="27"/>
        <v> </v>
      </c>
      <c r="AY23" t="str">
        <f t="shared" si="28"/>
        <v> </v>
      </c>
      <c r="AZ23" t="str">
        <f t="shared" si="29"/>
        <v> </v>
      </c>
      <c r="BA23" t="str">
        <f t="shared" si="30"/>
        <v> </v>
      </c>
      <c r="BB23" t="str">
        <f t="shared" si="31"/>
        <v> </v>
      </c>
      <c r="BC23" t="str">
        <f t="shared" si="32"/>
        <v> </v>
      </c>
      <c r="BD23" t="str">
        <f t="shared" si="33"/>
        <v> </v>
      </c>
      <c r="BE23" t="str">
        <f t="shared" si="34"/>
        <v> </v>
      </c>
      <c r="BG23" s="23" t="str">
        <f>IF(AV23=" "," ",IF(Input!$J26="Boy",IF(RANK(AV23,($AV23:$BE23),0)&lt;=5,AV23," ")," "))</f>
        <v> </v>
      </c>
      <c r="BH23" s="23" t="str">
        <f>IF(AW23=" "," ",IF(Input!$J26="Boy",IF(RANK(AW23,($AV23:$BE23),0)&lt;=5,AW23," ")," "))</f>
        <v> </v>
      </c>
      <c r="BI23" s="23" t="str">
        <f>IF(AX23=" "," ",IF(Input!$J26="Boy",IF(RANK(AX23,($AV23:$BE23),0)&lt;=5,AX23," ")," "))</f>
        <v> </v>
      </c>
      <c r="BJ23" s="23" t="str">
        <f>IF(AY23=" "," ",IF(Input!$J26="Boy",IF(RANK(AY23,($AV23:$BE23),0)&lt;=5,AY23," ")," "))</f>
        <v> </v>
      </c>
      <c r="BK23" s="23" t="str">
        <f>IF(AZ23=" "," ",IF(Input!$J26="Boy",IF(RANK(AZ23,($AV23:$BE23),0)&lt;=5,AZ23," ")," "))</f>
        <v> </v>
      </c>
      <c r="BL23" s="23" t="str">
        <f>IF(BA23=" "," ",IF(Input!$J26="Boy",IF(RANK(BA23,($AV23:$BE23),0)&lt;=5,BA23," ")," "))</f>
        <v> </v>
      </c>
      <c r="BM23" s="23" t="str">
        <f>IF(BB23=" "," ",IF(Input!$J26="Boy",IF(RANK(BB23,($AV23:$BE23),0)&lt;=5,BB23," ")," "))</f>
        <v> </v>
      </c>
      <c r="BN23" s="23" t="str">
        <f>IF(BC23=" "," ",IF(Input!$J26="Boy",IF(RANK(BC23,($AV23:$BE23),0)&lt;=5,BC23," ")," "))</f>
        <v> </v>
      </c>
      <c r="BO23" s="23" t="str">
        <f>IF(BD23=" "," ",IF(Input!$J26="Boy",IF(RANK(BD23,($AV23:$BE23),0)&lt;=5,BD23," ")," "))</f>
        <v> </v>
      </c>
      <c r="BP23" s="23" t="str">
        <f>IF(BE23=" "," ",IF(Input!$J26="Boy",IF(RANK(BE23,($AV23:$BE23),0)&lt;=5,BE23," ")," "))</f>
        <v> </v>
      </c>
      <c r="BR23" s="23" t="str">
        <f>IF(AV23=" "," ",IF(Input!$J26="Girl",IF(RANK(AV23,($AV23:$BE23),0)&lt;=5,AV23," ")," "))</f>
        <v> </v>
      </c>
      <c r="BS23" s="23" t="str">
        <f>IF(AW23=" "," ",IF(Input!$J26="Girl",IF(RANK(AW23,($AV23:$BE23),0)&lt;=5,AW23," ")," "))</f>
        <v> </v>
      </c>
      <c r="BT23" s="23" t="str">
        <f>IF(AX23=" "," ",IF(Input!$J26="Girl",IF(RANK(AX23,($AV23:$BE23),0)&lt;=5,AX23," ")," "))</f>
        <v> </v>
      </c>
      <c r="BU23" s="23" t="str">
        <f>IF(AY23=" "," ",IF(Input!$J26="Girl",IF(RANK(AY23,($AV23:$BE23),0)&lt;=5,AY23," ")," "))</f>
        <v> </v>
      </c>
      <c r="BV23" s="23" t="str">
        <f>IF(AZ23=" "," ",IF(Input!$J26="Girl",IF(RANK(AZ23,($AV23:$BE23),0)&lt;=5,AZ23," ")," "))</f>
        <v> </v>
      </c>
      <c r="BW23" s="23" t="str">
        <f>IF(BA23=" "," ",IF(Input!$J26="Girl",IF(RANK(BA23,($AV23:$BE23),0)&lt;=5,BA23," ")," "))</f>
        <v> </v>
      </c>
      <c r="BX23" s="23" t="str">
        <f>IF(BB23=" "," ",IF(Input!$J26="Girl",IF(RANK(BB23,($AV23:$BE23),0)&lt;=5,BB23," ")," "))</f>
        <v> </v>
      </c>
      <c r="BY23" s="23" t="str">
        <f>IF(BC23=" "," ",IF(Input!$J26="Girl",IF(RANK(BC23,($AV23:$BE23),0)&lt;=5,BC23," ")," "))</f>
        <v> </v>
      </c>
      <c r="BZ23" s="23" t="str">
        <f>IF(BD23=" "," ",IF(Input!$J26="Girl",IF(RANK(BD23,($AV23:$BE23),0)&lt;=5,BD23," ")," "))</f>
        <v> </v>
      </c>
      <c r="CA23" s="23" t="str">
        <f>IF(BE23=" "," ",IF(Input!$J26="Girl",IF(RANK(BE23,($AV23:$BE23),0)&lt;=5,BE23," ")," "))</f>
        <v> </v>
      </c>
      <c r="CC23" s="37" t="str">
        <f t="shared" si="35"/>
        <v> </v>
      </c>
      <c r="CD23" s="37" t="str">
        <f t="shared" si="36"/>
        <v> </v>
      </c>
      <c r="CE23" s="37" t="str">
        <f t="shared" si="37"/>
        <v> </v>
      </c>
      <c r="CF23" s="37" t="str">
        <f t="shared" si="38"/>
        <v> </v>
      </c>
      <c r="CG23" s="37" t="str">
        <f t="shared" si="39"/>
        <v> </v>
      </c>
      <c r="CH23" s="37" t="str">
        <f t="shared" si="40"/>
        <v> </v>
      </c>
      <c r="CI23" s="37" t="str">
        <f t="shared" si="41"/>
        <v> </v>
      </c>
      <c r="CJ23" s="37" t="str">
        <f t="shared" si="42"/>
        <v> </v>
      </c>
      <c r="CK23" s="37" t="str">
        <f t="shared" si="43"/>
        <v> </v>
      </c>
      <c r="CL23" s="37" t="str">
        <f t="shared" si="44"/>
        <v> </v>
      </c>
      <c r="CM23" s="1"/>
      <c r="CN23" s="37" t="str">
        <f t="shared" si="45"/>
        <v> </v>
      </c>
      <c r="CO23" s="37" t="str">
        <f t="shared" si="46"/>
        <v> </v>
      </c>
      <c r="CP23" s="37" t="str">
        <f t="shared" si="47"/>
        <v> </v>
      </c>
      <c r="CQ23" s="37" t="str">
        <f t="shared" si="48"/>
        <v> </v>
      </c>
      <c r="CR23" s="37" t="str">
        <f t="shared" si="49"/>
        <v> </v>
      </c>
      <c r="CS23" s="37" t="str">
        <f t="shared" si="50"/>
        <v> </v>
      </c>
      <c r="CT23" s="37" t="str">
        <f t="shared" si="51"/>
        <v> </v>
      </c>
      <c r="CU23" s="37" t="str">
        <f t="shared" si="52"/>
        <v> </v>
      </c>
      <c r="CV23" s="37" t="str">
        <f t="shared" si="53"/>
        <v> </v>
      </c>
      <c r="CW23" s="37" t="str">
        <f t="shared" si="54"/>
        <v> </v>
      </c>
      <c r="CX23">
        <v>1.7E-05</v>
      </c>
      <c r="CY23">
        <v>5.7E-05</v>
      </c>
      <c r="CZ23">
        <v>9.7E-05</v>
      </c>
      <c r="DA23">
        <v>0.000137</v>
      </c>
      <c r="DB23">
        <v>0.000177</v>
      </c>
      <c r="DC23">
        <v>0.000217</v>
      </c>
      <c r="DD23">
        <v>0.000257</v>
      </c>
      <c r="DE23">
        <v>0.000297</v>
      </c>
      <c r="DF23">
        <v>0.000337</v>
      </c>
      <c r="DG23">
        <v>0.000377</v>
      </c>
      <c r="DH23" t="str">
        <f t="shared" si="55"/>
        <v> </v>
      </c>
      <c r="DI23" t="str">
        <f t="shared" si="56"/>
        <v> </v>
      </c>
      <c r="DJ23" t="str">
        <f t="shared" si="57"/>
        <v> </v>
      </c>
      <c r="DK23" t="str">
        <f t="shared" si="58"/>
        <v> </v>
      </c>
      <c r="DL23" t="str">
        <f t="shared" si="59"/>
        <v> </v>
      </c>
      <c r="DM23" t="str">
        <f t="shared" si="60"/>
        <v> </v>
      </c>
      <c r="DN23" t="str">
        <f t="shared" si="61"/>
        <v> </v>
      </c>
      <c r="DO23" t="str">
        <f t="shared" si="62"/>
        <v> </v>
      </c>
      <c r="DP23" t="str">
        <f t="shared" si="63"/>
        <v> </v>
      </c>
      <c r="DQ23" t="str">
        <f t="shared" si="64"/>
        <v> </v>
      </c>
      <c r="DR23" t="str">
        <f t="shared" si="65"/>
        <v> </v>
      </c>
      <c r="DS23" t="str">
        <f t="shared" si="66"/>
        <v> </v>
      </c>
      <c r="DT23" t="str">
        <f t="shared" si="67"/>
        <v> </v>
      </c>
      <c r="DU23" t="str">
        <f t="shared" si="68"/>
        <v> </v>
      </c>
      <c r="DV23" t="str">
        <f t="shared" si="69"/>
        <v> </v>
      </c>
      <c r="DW23" t="str">
        <f t="shared" si="70"/>
        <v> </v>
      </c>
      <c r="DX23" t="str">
        <f t="shared" si="71"/>
        <v> </v>
      </c>
      <c r="DY23" t="str">
        <f t="shared" si="72"/>
        <v> </v>
      </c>
      <c r="DZ23" t="str">
        <f t="shared" si="73"/>
        <v> </v>
      </c>
      <c r="EA23" t="str">
        <f t="shared" si="74"/>
        <v> </v>
      </c>
      <c r="EB23" t="str">
        <f t="shared" si="75"/>
        <v> </v>
      </c>
    </row>
    <row r="24" spans="3:132" ht="24" customHeight="1">
      <c r="C24" s="166">
        <f>Input!G27</f>
        <v>0</v>
      </c>
      <c r="D24" s="127" t="e">
        <f>Input!#REF!</f>
        <v>#REF!</v>
      </c>
      <c r="E24" s="127">
        <f>Input!H27</f>
        <v>0</v>
      </c>
      <c r="F24" s="127">
        <f>Input!I27</f>
        <v>0</v>
      </c>
      <c r="G24" s="127">
        <f>Input!J27</f>
        <v>0</v>
      </c>
      <c r="H24" s="127">
        <f t="shared" si="6"/>
        <v>0</v>
      </c>
      <c r="I24" s="127">
        <f t="shared" si="7"/>
        <v>0</v>
      </c>
      <c r="J24" s="127">
        <f t="shared" si="8"/>
        <v>0</v>
      </c>
      <c r="K24" s="127">
        <f t="shared" si="0"/>
        <v>0</v>
      </c>
      <c r="L24" s="127">
        <f t="shared" si="9"/>
        <v>0</v>
      </c>
      <c r="M24" s="127">
        <f t="shared" si="10"/>
        <v>0</v>
      </c>
      <c r="N24" s="127">
        <f t="shared" si="11"/>
        <v>0</v>
      </c>
      <c r="O24" s="127">
        <f t="shared" si="12"/>
        <v>0</v>
      </c>
      <c r="P24" s="127">
        <f t="shared" si="13"/>
        <v>0</v>
      </c>
      <c r="Q24" s="127">
        <f t="shared" si="14"/>
        <v>0</v>
      </c>
      <c r="R24" s="127">
        <f t="shared" si="15"/>
        <v>0</v>
      </c>
      <c r="S24" s="127">
        <f t="shared" si="16"/>
        <v>0</v>
      </c>
      <c r="T24" s="127" t="str">
        <f t="shared" si="17"/>
        <v> </v>
      </c>
      <c r="U24" s="127" t="str">
        <f t="shared" si="18"/>
        <v> </v>
      </c>
      <c r="V24" s="43" t="str">
        <f t="shared" si="19"/>
        <v> </v>
      </c>
      <c r="W24" s="43" t="str">
        <f t="shared" si="20"/>
        <v> </v>
      </c>
      <c r="X24" s="44">
        <f t="shared" si="21"/>
        <v>0</v>
      </c>
      <c r="Y24" s="5" t="str">
        <f t="shared" si="2"/>
        <v> -0-0</v>
      </c>
      <c r="Z24" s="5">
        <f>Input!G27</f>
        <v>0</v>
      </c>
      <c r="AA24" s="23">
        <f>IF(Input!H27=0,0,IF(ISNA(VLOOKUP((CONCATENATE("Balance Test-",Input!K27)),points1,2,)),0,(VLOOKUP((CONCATENATE("Balance Test-",Input!K27)),points1,2,))))</f>
        <v>0</v>
      </c>
      <c r="AB24" s="23">
        <f>IF(Input!H27=" "," ",IF(ISNA(VLOOKUP((CONCATENATE("Standing Long Jump-",Input!L27)),points1,2,)),0,(VLOOKUP((CONCATENATE("Standing Long Jump-",Input!L27)),points1,2,))))</f>
        <v>0</v>
      </c>
      <c r="AC24" s="23">
        <f>IF(Input!H27=" "," ",IF(ISNA(VLOOKUP((CONCATENATE("Speed Bounce-",Input!M27)),points1,2,)),0,(VLOOKUP((CONCATENATE("Speed Bounce-",Input!M27)),points1,2,))))</f>
        <v>0</v>
      </c>
      <c r="AD24" s="23">
        <f>IF(Input!H27=" "," ",IF(ISNA(VLOOKUP((CONCATENATE("Target Throw-",Input!N27)),points1,2,)),0,(VLOOKUP((CONCATENATE("Target Throw-",Input!N27)),points1,2,))))</f>
        <v>0</v>
      </c>
      <c r="AE24" s="23">
        <f>IF(Input!H27=0,0,IF(Input!$F27&gt;6,IF(ISNA(VLOOKUP((CONCATENATE("Overhead Heave-",Input!O27)),points1,2,)),0,(VLOOKUP((CONCATENATE("Overhead Heave-",Input!O27)),points1,2,))),0))</f>
        <v>0</v>
      </c>
      <c r="AF24" s="23">
        <f t="shared" si="22"/>
        <v>0</v>
      </c>
      <c r="AG24" s="23">
        <f>IF(Input!H27=" "," ",IF(ISNA(VLOOKUP((CONCATENATE("Hi-Stepper-",Input!P27)),points1,2,)),0,(VLOOKUP((CONCATENATE("Hi-Stepper-",Input!P27)),points1,2,))))</f>
        <v>0</v>
      </c>
      <c r="AH24" s="23">
        <f>IF(Input!H27=" "," ",IF(ISNA(VLOOKUP((CONCATENATE("Chest Push-",Input!Q27)),points1,2,)),0,(VLOOKUP((CONCATENATE("Chest Push-",Input!Q27)),points1,2,))))</f>
        <v>0</v>
      </c>
      <c r="AI24" s="23">
        <f>IF(Input!H27=0,0,IF(ISNA(VLOOKUP((CONCATENATE("Vertical Jump-",Input!R27)),points1,2,)),0,(VLOOKUP((CONCATENATE("Vertical Jump-",Input!R27)),points1,2,))))</f>
        <v>0</v>
      </c>
      <c r="AJ24" s="23">
        <f>IF(Input!H27=0,0,IF(ISNA(VLOOKUP((CONCATENATE("Shuttle Run-",Input!S27)),points1,2,)),0,(VLOOKUP((CONCATENATE("Shuttle Run-",Input!S27)),points1,2,))))</f>
        <v>0</v>
      </c>
      <c r="AK24" s="23">
        <f>IF(Input!H27=0,0,IF(ISNA(VLOOKUP((CONCATENATE("Javelin Throw-",Input!T27)),points1,2,)),0,(VLOOKUP((CONCATENATE("Javelin Throw-",Input!T27)),points1,2,))))</f>
        <v>0</v>
      </c>
      <c r="AL24" s="23">
        <f>IF(Input!H27=0,0,IF(Input!$F27&gt;6,IF(ISNA(VLOOKUP((CONCATENATE("Shot-",Input!U27)),points1,2,)),0,(VLOOKUP((CONCATENATE("Shot-",Input!U27)),points1,2,))),0))</f>
        <v>0</v>
      </c>
      <c r="AM24" s="23">
        <f t="shared" si="23"/>
        <v>0</v>
      </c>
      <c r="AN24" s="23">
        <f>IF(Input!H27=0,0,IF(ISNA(VLOOKUP((CONCATENATE("Standing Triple Jump-",Input!V27)),points1,2,)),0,(VLOOKUP((CONCATENATE("Standing Triple Jump-",Input!V27)),points1,2,))))</f>
        <v>0</v>
      </c>
      <c r="AO24" s="13">
        <f>IF(Input!$F27&gt;6,COUNT(Input!K27:M27,Input!P27:S27,Input!V27,Input!AA27:AB27),IF(Input!$F27&lt;=6,COUNT(Input!K27:N27,Input!P27:T27,Input!V27)))</f>
        <v>0</v>
      </c>
      <c r="AP24">
        <f>IF(AO24&gt;=5,(LARGE((AA24:AC24,AF24:AJ24,AM24:AN24),1))+LARGE((AA24:AC24,AF24:AJ24,AM24:AN24),2)+LARGE((AA24:AC24,AF24:AJ24,AM24:AN24),3)+LARGE((AA24:AC24,AF24:AJ24,AM24:AN24),4)+LARGE((AA24:AC24,AF24:AJ24,AM24:AN24),5),0)</f>
        <v>0</v>
      </c>
      <c r="AQ24">
        <f>IF(AP24=0,0,IF((Input!J27="Boy")*AND(Input!F27&gt;6),VLOOKUP(AP24,award2,3),IF((Input!J27="Girl")*AND(Input!F27&gt;6),VLOOKUP(AP24,award2,2),IF((Input!J27="Boy")*AND(Input!F27&lt;=6),VLOOKUP(AP24,award12,3),IF((Input!J27="Girl")*AND(Input!F27&lt;=6),VLOOKUP(AP24,award12,2),0)))))</f>
        <v>0</v>
      </c>
      <c r="AR24">
        <f>IF(Input!$F27&gt;6,COUNT(Input!K27:M27,Input!P27:S27,Input!V27,Input!AA27:AB27),IF(Input!$F27&lt;=6,COUNT(Input!K27:N27,Input!P27:T27,Input!V27)))</f>
        <v>0</v>
      </c>
      <c r="AS24">
        <f t="shared" si="24"/>
        <v>0</v>
      </c>
      <c r="AT24">
        <f>IF(AS24=0,0,IF((Input!J27="Boy")*AND(Input!F27&gt;6),VLOOKUP(AS24,award2,5),IF((Input!J27="Girl")*AND(Input!F27&gt;6),VLOOKUP(AS24,award2,4),IF((Input!J27="Boy")*AND(Input!F27&lt;=6),VLOOKUP(AS24,award12,5),IF((Input!J27="Girl")*AND(Input!F27&lt;=6),VLOOKUP(AS24,award12,4),0)))))</f>
        <v>0</v>
      </c>
      <c r="AV24" t="str">
        <f t="shared" si="25"/>
        <v> </v>
      </c>
      <c r="AW24" t="str">
        <f t="shared" si="26"/>
        <v> </v>
      </c>
      <c r="AX24" t="str">
        <f t="shared" si="27"/>
        <v> </v>
      </c>
      <c r="AY24" t="str">
        <f t="shared" si="28"/>
        <v> </v>
      </c>
      <c r="AZ24" t="str">
        <f t="shared" si="29"/>
        <v> </v>
      </c>
      <c r="BA24" t="str">
        <f t="shared" si="30"/>
        <v> </v>
      </c>
      <c r="BB24" t="str">
        <f t="shared" si="31"/>
        <v> </v>
      </c>
      <c r="BC24" t="str">
        <f t="shared" si="32"/>
        <v> </v>
      </c>
      <c r="BD24" t="str">
        <f t="shared" si="33"/>
        <v> </v>
      </c>
      <c r="BE24" t="str">
        <f t="shared" si="34"/>
        <v> </v>
      </c>
      <c r="BG24" s="23" t="str">
        <f>IF(AV24=" "," ",IF(Input!$J27="Boy",IF(RANK(AV24,($AV24:$BE24),0)&lt;=5,AV24," ")," "))</f>
        <v> </v>
      </c>
      <c r="BH24" s="23" t="str">
        <f>IF(AW24=" "," ",IF(Input!$J27="Boy",IF(RANK(AW24,($AV24:$BE24),0)&lt;=5,AW24," ")," "))</f>
        <v> </v>
      </c>
      <c r="BI24" s="23" t="str">
        <f>IF(AX24=" "," ",IF(Input!$J27="Boy",IF(RANK(AX24,($AV24:$BE24),0)&lt;=5,AX24," ")," "))</f>
        <v> </v>
      </c>
      <c r="BJ24" s="23" t="str">
        <f>IF(AY24=" "," ",IF(Input!$J27="Boy",IF(RANK(AY24,($AV24:$BE24),0)&lt;=5,AY24," ")," "))</f>
        <v> </v>
      </c>
      <c r="BK24" s="23" t="str">
        <f>IF(AZ24=" "," ",IF(Input!$J27="Boy",IF(RANK(AZ24,($AV24:$BE24),0)&lt;=5,AZ24," ")," "))</f>
        <v> </v>
      </c>
      <c r="BL24" s="23" t="str">
        <f>IF(BA24=" "," ",IF(Input!$J27="Boy",IF(RANK(BA24,($AV24:$BE24),0)&lt;=5,BA24," ")," "))</f>
        <v> </v>
      </c>
      <c r="BM24" s="23" t="str">
        <f>IF(BB24=" "," ",IF(Input!$J27="Boy",IF(RANK(BB24,($AV24:$BE24),0)&lt;=5,BB24," ")," "))</f>
        <v> </v>
      </c>
      <c r="BN24" s="23" t="str">
        <f>IF(BC24=" "," ",IF(Input!$J27="Boy",IF(RANK(BC24,($AV24:$BE24),0)&lt;=5,BC24," ")," "))</f>
        <v> </v>
      </c>
      <c r="BO24" s="23" t="str">
        <f>IF(BD24=" "," ",IF(Input!$J27="Boy",IF(RANK(BD24,($AV24:$BE24),0)&lt;=5,BD24," ")," "))</f>
        <v> </v>
      </c>
      <c r="BP24" s="23" t="str">
        <f>IF(BE24=" "," ",IF(Input!$J27="Boy",IF(RANK(BE24,($AV24:$BE24),0)&lt;=5,BE24," ")," "))</f>
        <v> </v>
      </c>
      <c r="BR24" s="23" t="str">
        <f>IF(AV24=" "," ",IF(Input!$J27="Girl",IF(RANK(AV24,($AV24:$BE24),0)&lt;=5,AV24," ")," "))</f>
        <v> </v>
      </c>
      <c r="BS24" s="23" t="str">
        <f>IF(AW24=" "," ",IF(Input!$J27="Girl",IF(RANK(AW24,($AV24:$BE24),0)&lt;=5,AW24," ")," "))</f>
        <v> </v>
      </c>
      <c r="BT24" s="23" t="str">
        <f>IF(AX24=" "," ",IF(Input!$J27="Girl",IF(RANK(AX24,($AV24:$BE24),0)&lt;=5,AX24," ")," "))</f>
        <v> </v>
      </c>
      <c r="BU24" s="23" t="str">
        <f>IF(AY24=" "," ",IF(Input!$J27="Girl",IF(RANK(AY24,($AV24:$BE24),0)&lt;=5,AY24," ")," "))</f>
        <v> </v>
      </c>
      <c r="BV24" s="23" t="str">
        <f>IF(AZ24=" "," ",IF(Input!$J27="Girl",IF(RANK(AZ24,($AV24:$BE24),0)&lt;=5,AZ24," ")," "))</f>
        <v> </v>
      </c>
      <c r="BW24" s="23" t="str">
        <f>IF(BA24=" "," ",IF(Input!$J27="Girl",IF(RANK(BA24,($AV24:$BE24),0)&lt;=5,BA24," ")," "))</f>
        <v> </v>
      </c>
      <c r="BX24" s="23" t="str">
        <f>IF(BB24=" "," ",IF(Input!$J27="Girl",IF(RANK(BB24,($AV24:$BE24),0)&lt;=5,BB24," ")," "))</f>
        <v> </v>
      </c>
      <c r="BY24" s="23" t="str">
        <f>IF(BC24=" "," ",IF(Input!$J27="Girl",IF(RANK(BC24,($AV24:$BE24),0)&lt;=5,BC24," ")," "))</f>
        <v> </v>
      </c>
      <c r="BZ24" s="23" t="str">
        <f>IF(BD24=" "," ",IF(Input!$J27="Girl",IF(RANK(BD24,($AV24:$BE24),0)&lt;=5,BD24," ")," "))</f>
        <v> </v>
      </c>
      <c r="CA24" s="23" t="str">
        <f>IF(BE24=" "," ",IF(Input!$J27="Girl",IF(RANK(BE24,($AV24:$BE24),0)&lt;=5,BE24," ")," "))</f>
        <v> </v>
      </c>
      <c r="CC24" s="37" t="str">
        <f t="shared" si="35"/>
        <v> </v>
      </c>
      <c r="CD24" s="37" t="str">
        <f t="shared" si="36"/>
        <v> </v>
      </c>
      <c r="CE24" s="37" t="str">
        <f t="shared" si="37"/>
        <v> </v>
      </c>
      <c r="CF24" s="37" t="str">
        <f t="shared" si="38"/>
        <v> </v>
      </c>
      <c r="CG24" s="37" t="str">
        <f t="shared" si="39"/>
        <v> </v>
      </c>
      <c r="CH24" s="37" t="str">
        <f t="shared" si="40"/>
        <v> </v>
      </c>
      <c r="CI24" s="37" t="str">
        <f t="shared" si="41"/>
        <v> </v>
      </c>
      <c r="CJ24" s="37" t="str">
        <f t="shared" si="42"/>
        <v> </v>
      </c>
      <c r="CK24" s="37" t="str">
        <f t="shared" si="43"/>
        <v> </v>
      </c>
      <c r="CL24" s="37" t="str">
        <f t="shared" si="44"/>
        <v> </v>
      </c>
      <c r="CM24" s="1"/>
      <c r="CN24" s="37" t="str">
        <f t="shared" si="45"/>
        <v> </v>
      </c>
      <c r="CO24" s="37" t="str">
        <f t="shared" si="46"/>
        <v> </v>
      </c>
      <c r="CP24" s="37" t="str">
        <f t="shared" si="47"/>
        <v> </v>
      </c>
      <c r="CQ24" s="37" t="str">
        <f t="shared" si="48"/>
        <v> </v>
      </c>
      <c r="CR24" s="37" t="str">
        <f t="shared" si="49"/>
        <v> </v>
      </c>
      <c r="CS24" s="37" t="str">
        <f t="shared" si="50"/>
        <v> </v>
      </c>
      <c r="CT24" s="37" t="str">
        <f t="shared" si="51"/>
        <v> </v>
      </c>
      <c r="CU24" s="37" t="str">
        <f t="shared" si="52"/>
        <v> </v>
      </c>
      <c r="CV24" s="37" t="str">
        <f t="shared" si="53"/>
        <v> </v>
      </c>
      <c r="CW24" s="37" t="str">
        <f t="shared" si="54"/>
        <v> </v>
      </c>
      <c r="CX24">
        <v>1.8E-05</v>
      </c>
      <c r="CY24">
        <v>5.8E-05</v>
      </c>
      <c r="CZ24">
        <v>9.8E-05</v>
      </c>
      <c r="DA24">
        <v>0.000138</v>
      </c>
      <c r="DB24">
        <v>0.000178</v>
      </c>
      <c r="DC24">
        <v>0.000218</v>
      </c>
      <c r="DD24">
        <v>0.000258</v>
      </c>
      <c r="DE24">
        <v>0.000298</v>
      </c>
      <c r="DF24">
        <v>0.000338</v>
      </c>
      <c r="DG24">
        <v>0.000378</v>
      </c>
      <c r="DH24" t="str">
        <f t="shared" si="55"/>
        <v> </v>
      </c>
      <c r="DI24" t="str">
        <f t="shared" si="56"/>
        <v> </v>
      </c>
      <c r="DJ24" t="str">
        <f t="shared" si="57"/>
        <v> </v>
      </c>
      <c r="DK24" t="str">
        <f t="shared" si="58"/>
        <v> </v>
      </c>
      <c r="DL24" t="str">
        <f t="shared" si="59"/>
        <v> </v>
      </c>
      <c r="DM24" t="str">
        <f t="shared" si="60"/>
        <v> </v>
      </c>
      <c r="DN24" t="str">
        <f t="shared" si="61"/>
        <v> </v>
      </c>
      <c r="DO24" t="str">
        <f t="shared" si="62"/>
        <v> </v>
      </c>
      <c r="DP24" t="str">
        <f t="shared" si="63"/>
        <v> </v>
      </c>
      <c r="DQ24" t="str">
        <f t="shared" si="64"/>
        <v> </v>
      </c>
      <c r="DR24" t="str">
        <f t="shared" si="65"/>
        <v> </v>
      </c>
      <c r="DS24" t="str">
        <f t="shared" si="66"/>
        <v> </v>
      </c>
      <c r="DT24" t="str">
        <f t="shared" si="67"/>
        <v> </v>
      </c>
      <c r="DU24" t="str">
        <f t="shared" si="68"/>
        <v> </v>
      </c>
      <c r="DV24" t="str">
        <f t="shared" si="69"/>
        <v> </v>
      </c>
      <c r="DW24" t="str">
        <f t="shared" si="70"/>
        <v> </v>
      </c>
      <c r="DX24" t="str">
        <f t="shared" si="71"/>
        <v> </v>
      </c>
      <c r="DY24" t="str">
        <f t="shared" si="72"/>
        <v> </v>
      </c>
      <c r="DZ24" t="str">
        <f t="shared" si="73"/>
        <v> </v>
      </c>
      <c r="EA24" t="str">
        <f t="shared" si="74"/>
        <v> </v>
      </c>
      <c r="EB24" t="str">
        <f t="shared" si="75"/>
        <v> </v>
      </c>
    </row>
    <row r="25" spans="3:132" ht="24" customHeight="1">
      <c r="C25" s="166">
        <f>Input!G28</f>
        <v>0</v>
      </c>
      <c r="D25" s="127" t="e">
        <f>Input!#REF!</f>
        <v>#REF!</v>
      </c>
      <c r="E25" s="127">
        <f>Input!H28</f>
        <v>0</v>
      </c>
      <c r="F25" s="127">
        <f>Input!I28</f>
        <v>0</v>
      </c>
      <c r="G25" s="127">
        <f>Input!J28</f>
        <v>0</v>
      </c>
      <c r="H25" s="127">
        <f t="shared" si="6"/>
        <v>0</v>
      </c>
      <c r="I25" s="127">
        <f t="shared" si="7"/>
        <v>0</v>
      </c>
      <c r="J25" s="127">
        <f t="shared" si="8"/>
        <v>0</v>
      </c>
      <c r="K25" s="127">
        <f t="shared" si="0"/>
        <v>0</v>
      </c>
      <c r="L25" s="127">
        <f t="shared" si="9"/>
        <v>0</v>
      </c>
      <c r="M25" s="127">
        <f t="shared" si="10"/>
        <v>0</v>
      </c>
      <c r="N25" s="127">
        <f t="shared" si="11"/>
        <v>0</v>
      </c>
      <c r="O25" s="127">
        <f t="shared" si="12"/>
        <v>0</v>
      </c>
      <c r="P25" s="127">
        <f t="shared" si="13"/>
        <v>0</v>
      </c>
      <c r="Q25" s="127">
        <f t="shared" si="14"/>
        <v>0</v>
      </c>
      <c r="R25" s="127">
        <f t="shared" si="15"/>
        <v>0</v>
      </c>
      <c r="S25" s="127">
        <f t="shared" si="16"/>
        <v>0</v>
      </c>
      <c r="T25" s="127" t="str">
        <f t="shared" si="17"/>
        <v> </v>
      </c>
      <c r="U25" s="127" t="str">
        <f t="shared" si="18"/>
        <v> </v>
      </c>
      <c r="V25" s="43" t="str">
        <f t="shared" si="19"/>
        <v> </v>
      </c>
      <c r="W25" s="43" t="str">
        <f t="shared" si="20"/>
        <v> </v>
      </c>
      <c r="X25" s="44">
        <f t="shared" si="21"/>
        <v>0</v>
      </c>
      <c r="Y25" s="5" t="str">
        <f t="shared" si="2"/>
        <v> -0-0</v>
      </c>
      <c r="Z25" s="5">
        <f>Input!G28</f>
        <v>0</v>
      </c>
      <c r="AA25" s="23">
        <f>IF(Input!H28=0,0,IF(ISNA(VLOOKUP((CONCATENATE("Balance Test-",Input!K28)),points1,2,)),0,(VLOOKUP((CONCATENATE("Balance Test-",Input!K28)),points1,2,))))</f>
        <v>0</v>
      </c>
      <c r="AB25" s="23">
        <f>IF(Input!H28=" "," ",IF(ISNA(VLOOKUP((CONCATENATE("Standing Long Jump-",Input!L28)),points1,2,)),0,(VLOOKUP((CONCATENATE("Standing Long Jump-",Input!L28)),points1,2,))))</f>
        <v>0</v>
      </c>
      <c r="AC25" s="23">
        <f>IF(Input!H28=" "," ",IF(ISNA(VLOOKUP((CONCATENATE("Speed Bounce-",Input!M28)),points1,2,)),0,(VLOOKUP((CONCATENATE("Speed Bounce-",Input!M28)),points1,2,))))</f>
        <v>0</v>
      </c>
      <c r="AD25" s="23">
        <f>IF(Input!H28=" "," ",IF(ISNA(VLOOKUP((CONCATENATE("Target Throw-",Input!N28)),points1,2,)),0,(VLOOKUP((CONCATENATE("Target Throw-",Input!N28)),points1,2,))))</f>
        <v>0</v>
      </c>
      <c r="AE25" s="23">
        <f>IF(Input!H28=0,0,IF(Input!$F28&gt;6,IF(ISNA(VLOOKUP((CONCATENATE("Overhead Heave-",Input!O28)),points1,2,)),0,(VLOOKUP((CONCATENATE("Overhead Heave-",Input!O28)),points1,2,))),0))</f>
        <v>0</v>
      </c>
      <c r="AF25" s="23">
        <f t="shared" si="22"/>
        <v>0</v>
      </c>
      <c r="AG25" s="23">
        <f>IF(Input!H28=" "," ",IF(ISNA(VLOOKUP((CONCATENATE("Hi-Stepper-",Input!P28)),points1,2,)),0,(VLOOKUP((CONCATENATE("Hi-Stepper-",Input!P28)),points1,2,))))</f>
        <v>0</v>
      </c>
      <c r="AH25" s="23">
        <f>IF(Input!H28=" "," ",IF(ISNA(VLOOKUP((CONCATENATE("Chest Push-",Input!Q28)),points1,2,)),0,(VLOOKUP((CONCATENATE("Chest Push-",Input!Q28)),points1,2,))))</f>
        <v>0</v>
      </c>
      <c r="AI25" s="23">
        <f>IF(Input!H28=0,0,IF(ISNA(VLOOKUP((CONCATENATE("Vertical Jump-",Input!R28)),points1,2,)),0,(VLOOKUP((CONCATENATE("Vertical Jump-",Input!R28)),points1,2,))))</f>
        <v>0</v>
      </c>
      <c r="AJ25" s="23">
        <f>IF(Input!H28=0,0,IF(ISNA(VLOOKUP((CONCATENATE("Shuttle Run-",Input!S28)),points1,2,)),0,(VLOOKUP((CONCATENATE("Shuttle Run-",Input!S28)),points1,2,))))</f>
        <v>0</v>
      </c>
      <c r="AK25" s="23">
        <f>IF(Input!H28=0,0,IF(ISNA(VLOOKUP((CONCATENATE("Javelin Throw-",Input!T28)),points1,2,)),0,(VLOOKUP((CONCATENATE("Javelin Throw-",Input!T28)),points1,2,))))</f>
        <v>0</v>
      </c>
      <c r="AL25" s="23">
        <f>IF(Input!H28=0,0,IF(Input!$F28&gt;6,IF(ISNA(VLOOKUP((CONCATENATE("Shot-",Input!U28)),points1,2,)),0,(VLOOKUP((CONCATENATE("Shot-",Input!U28)),points1,2,))),0))</f>
        <v>0</v>
      </c>
      <c r="AM25" s="23">
        <f t="shared" si="23"/>
        <v>0</v>
      </c>
      <c r="AN25" s="23">
        <f>IF(Input!H28=0,0,IF(ISNA(VLOOKUP((CONCATENATE("Standing Triple Jump-",Input!V28)),points1,2,)),0,(VLOOKUP((CONCATENATE("Standing Triple Jump-",Input!V28)),points1,2,))))</f>
        <v>0</v>
      </c>
      <c r="AO25" s="13">
        <f>IF(Input!$F28&gt;6,COUNT(Input!K28:M28,Input!P28:S28,Input!V28,Input!AA28:AB28),IF(Input!$F28&lt;=6,COUNT(Input!K28:N28,Input!P28:T28,Input!V28)))</f>
        <v>0</v>
      </c>
      <c r="AP25">
        <f>IF(AO25&gt;=5,(LARGE((AA25:AC25,AF25:AJ25,AM25:AN25),1))+LARGE((AA25:AC25,AF25:AJ25,AM25:AN25),2)+LARGE((AA25:AC25,AF25:AJ25,AM25:AN25),3)+LARGE((AA25:AC25,AF25:AJ25,AM25:AN25),4)+LARGE((AA25:AC25,AF25:AJ25,AM25:AN25),5),0)</f>
        <v>0</v>
      </c>
      <c r="AQ25">
        <f>IF(AP25=0,0,IF((Input!J28="Boy")*AND(Input!F28&gt;6),VLOOKUP(AP25,award2,3),IF((Input!J28="Girl")*AND(Input!F28&gt;6),VLOOKUP(AP25,award2,2),IF((Input!J28="Boy")*AND(Input!F28&lt;=6),VLOOKUP(AP25,award12,3),IF((Input!J28="Girl")*AND(Input!F28&lt;=6),VLOOKUP(AP25,award12,2),0)))))</f>
        <v>0</v>
      </c>
      <c r="AR25">
        <f>IF(Input!$F28&gt;6,COUNT(Input!K28:M28,Input!P28:S28,Input!V28,Input!AA28:AB28),IF(Input!$F28&lt;=6,COUNT(Input!K28:N28,Input!P28:T28,Input!V28)))</f>
        <v>0</v>
      </c>
      <c r="AS25">
        <f t="shared" si="24"/>
        <v>0</v>
      </c>
      <c r="AT25">
        <f>IF(AS25=0,0,IF((Input!J28="Boy")*AND(Input!F28&gt;6),VLOOKUP(AS25,award2,5),IF((Input!J28="Girl")*AND(Input!F28&gt;6),VLOOKUP(AS25,award2,4),IF((Input!J28="Boy")*AND(Input!F28&lt;=6),VLOOKUP(AS25,award12,5),IF((Input!J28="Girl")*AND(Input!F28&lt;=6),VLOOKUP(AS25,award12,4),0)))))</f>
        <v>0</v>
      </c>
      <c r="AV25" t="str">
        <f t="shared" si="25"/>
        <v> </v>
      </c>
      <c r="AW25" t="str">
        <f t="shared" si="26"/>
        <v> </v>
      </c>
      <c r="AX25" t="str">
        <f t="shared" si="27"/>
        <v> </v>
      </c>
      <c r="AY25" t="str">
        <f t="shared" si="28"/>
        <v> </v>
      </c>
      <c r="AZ25" t="str">
        <f t="shared" si="29"/>
        <v> </v>
      </c>
      <c r="BA25" t="str">
        <f t="shared" si="30"/>
        <v> </v>
      </c>
      <c r="BB25" t="str">
        <f t="shared" si="31"/>
        <v> </v>
      </c>
      <c r="BC25" t="str">
        <f t="shared" si="32"/>
        <v> </v>
      </c>
      <c r="BD25" t="str">
        <f t="shared" si="33"/>
        <v> </v>
      </c>
      <c r="BE25" t="str">
        <f t="shared" si="34"/>
        <v> </v>
      </c>
      <c r="BG25" s="23" t="str">
        <f>IF(AV25=" "," ",IF(Input!$J28="Boy",IF(RANK(AV25,($AV25:$BE25),0)&lt;=5,AV25," ")," "))</f>
        <v> </v>
      </c>
      <c r="BH25" s="23" t="str">
        <f>IF(AW25=" "," ",IF(Input!$J28="Boy",IF(RANK(AW25,($AV25:$BE25),0)&lt;=5,AW25," ")," "))</f>
        <v> </v>
      </c>
      <c r="BI25" s="23" t="str">
        <f>IF(AX25=" "," ",IF(Input!$J28="Boy",IF(RANK(AX25,($AV25:$BE25),0)&lt;=5,AX25," ")," "))</f>
        <v> </v>
      </c>
      <c r="BJ25" s="23" t="str">
        <f>IF(AY25=" "," ",IF(Input!$J28="Boy",IF(RANK(AY25,($AV25:$BE25),0)&lt;=5,AY25," ")," "))</f>
        <v> </v>
      </c>
      <c r="BK25" s="23" t="str">
        <f>IF(AZ25=" "," ",IF(Input!$J28="Boy",IF(RANK(AZ25,($AV25:$BE25),0)&lt;=5,AZ25," ")," "))</f>
        <v> </v>
      </c>
      <c r="BL25" s="23" t="str">
        <f>IF(BA25=" "," ",IF(Input!$J28="Boy",IF(RANK(BA25,($AV25:$BE25),0)&lt;=5,BA25," ")," "))</f>
        <v> </v>
      </c>
      <c r="BM25" s="23" t="str">
        <f>IF(BB25=" "," ",IF(Input!$J28="Boy",IF(RANK(BB25,($AV25:$BE25),0)&lt;=5,BB25," ")," "))</f>
        <v> </v>
      </c>
      <c r="BN25" s="23" t="str">
        <f>IF(BC25=" "," ",IF(Input!$J28="Boy",IF(RANK(BC25,($AV25:$BE25),0)&lt;=5,BC25," ")," "))</f>
        <v> </v>
      </c>
      <c r="BO25" s="23" t="str">
        <f>IF(BD25=" "," ",IF(Input!$J28="Boy",IF(RANK(BD25,($AV25:$BE25),0)&lt;=5,BD25," ")," "))</f>
        <v> </v>
      </c>
      <c r="BP25" s="23" t="str">
        <f>IF(BE25=" "," ",IF(Input!$J28="Boy",IF(RANK(BE25,($AV25:$BE25),0)&lt;=5,BE25," ")," "))</f>
        <v> </v>
      </c>
      <c r="BR25" s="23" t="str">
        <f>IF(AV25=" "," ",IF(Input!$J28="Girl",IF(RANK(AV25,($AV25:$BE25),0)&lt;=5,AV25," ")," "))</f>
        <v> </v>
      </c>
      <c r="BS25" s="23" t="str">
        <f>IF(AW25=" "," ",IF(Input!$J28="Girl",IF(RANK(AW25,($AV25:$BE25),0)&lt;=5,AW25," ")," "))</f>
        <v> </v>
      </c>
      <c r="BT25" s="23" t="str">
        <f>IF(AX25=" "," ",IF(Input!$J28="Girl",IF(RANK(AX25,($AV25:$BE25),0)&lt;=5,AX25," ")," "))</f>
        <v> </v>
      </c>
      <c r="BU25" s="23" t="str">
        <f>IF(AY25=" "," ",IF(Input!$J28="Girl",IF(RANK(AY25,($AV25:$BE25),0)&lt;=5,AY25," ")," "))</f>
        <v> </v>
      </c>
      <c r="BV25" s="23" t="str">
        <f>IF(AZ25=" "," ",IF(Input!$J28="Girl",IF(RANK(AZ25,($AV25:$BE25),0)&lt;=5,AZ25," ")," "))</f>
        <v> </v>
      </c>
      <c r="BW25" s="23" t="str">
        <f>IF(BA25=" "," ",IF(Input!$J28="Girl",IF(RANK(BA25,($AV25:$BE25),0)&lt;=5,BA25," ")," "))</f>
        <v> </v>
      </c>
      <c r="BX25" s="23" t="str">
        <f>IF(BB25=" "," ",IF(Input!$J28="Girl",IF(RANK(BB25,($AV25:$BE25),0)&lt;=5,BB25," ")," "))</f>
        <v> </v>
      </c>
      <c r="BY25" s="23" t="str">
        <f>IF(BC25=" "," ",IF(Input!$J28="Girl",IF(RANK(BC25,($AV25:$BE25),0)&lt;=5,BC25," ")," "))</f>
        <v> </v>
      </c>
      <c r="BZ25" s="23" t="str">
        <f>IF(BD25=" "," ",IF(Input!$J28="Girl",IF(RANK(BD25,($AV25:$BE25),0)&lt;=5,BD25," ")," "))</f>
        <v> </v>
      </c>
      <c r="CA25" s="23" t="str">
        <f>IF(BE25=" "," ",IF(Input!$J28="Girl",IF(RANK(BE25,($AV25:$BE25),0)&lt;=5,BE25," ")," "))</f>
        <v> </v>
      </c>
      <c r="CC25" s="37" t="str">
        <f t="shared" si="35"/>
        <v> </v>
      </c>
      <c r="CD25" s="37" t="str">
        <f t="shared" si="36"/>
        <v> </v>
      </c>
      <c r="CE25" s="37" t="str">
        <f t="shared" si="37"/>
        <v> </v>
      </c>
      <c r="CF25" s="37" t="str">
        <f t="shared" si="38"/>
        <v> </v>
      </c>
      <c r="CG25" s="37" t="str">
        <f t="shared" si="39"/>
        <v> </v>
      </c>
      <c r="CH25" s="37" t="str">
        <f t="shared" si="40"/>
        <v> </v>
      </c>
      <c r="CI25" s="37" t="str">
        <f t="shared" si="41"/>
        <v> </v>
      </c>
      <c r="CJ25" s="37" t="str">
        <f t="shared" si="42"/>
        <v> </v>
      </c>
      <c r="CK25" s="37" t="str">
        <f t="shared" si="43"/>
        <v> </v>
      </c>
      <c r="CL25" s="37" t="str">
        <f t="shared" si="44"/>
        <v> </v>
      </c>
      <c r="CM25" s="1"/>
      <c r="CN25" s="37" t="str">
        <f t="shared" si="45"/>
        <v> </v>
      </c>
      <c r="CO25" s="37" t="str">
        <f t="shared" si="46"/>
        <v> </v>
      </c>
      <c r="CP25" s="37" t="str">
        <f t="shared" si="47"/>
        <v> </v>
      </c>
      <c r="CQ25" s="37" t="str">
        <f t="shared" si="48"/>
        <v> </v>
      </c>
      <c r="CR25" s="37" t="str">
        <f t="shared" si="49"/>
        <v> </v>
      </c>
      <c r="CS25" s="37" t="str">
        <f t="shared" si="50"/>
        <v> </v>
      </c>
      <c r="CT25" s="37" t="str">
        <f t="shared" si="51"/>
        <v> </v>
      </c>
      <c r="CU25" s="37" t="str">
        <f t="shared" si="52"/>
        <v> </v>
      </c>
      <c r="CV25" s="37" t="str">
        <f t="shared" si="53"/>
        <v> </v>
      </c>
      <c r="CW25" s="37" t="str">
        <f t="shared" si="54"/>
        <v> </v>
      </c>
      <c r="CX25">
        <v>1.9E-05</v>
      </c>
      <c r="CY25">
        <v>5.89999999999999E-05</v>
      </c>
      <c r="CZ25">
        <v>9.89999999999999E-05</v>
      </c>
      <c r="DA25">
        <v>0.000139</v>
      </c>
      <c r="DB25">
        <v>0.000179</v>
      </c>
      <c r="DC25">
        <v>0.000219</v>
      </c>
      <c r="DD25">
        <v>0.000259</v>
      </c>
      <c r="DE25">
        <v>0.000299</v>
      </c>
      <c r="DF25">
        <v>0.000339</v>
      </c>
      <c r="DG25">
        <v>0.000379</v>
      </c>
      <c r="DH25" t="str">
        <f t="shared" si="55"/>
        <v> </v>
      </c>
      <c r="DI25" t="str">
        <f t="shared" si="56"/>
        <v> </v>
      </c>
      <c r="DJ25" t="str">
        <f t="shared" si="57"/>
        <v> </v>
      </c>
      <c r="DK25" t="str">
        <f t="shared" si="58"/>
        <v> </v>
      </c>
      <c r="DL25" t="str">
        <f t="shared" si="59"/>
        <v> </v>
      </c>
      <c r="DM25" t="str">
        <f t="shared" si="60"/>
        <v> </v>
      </c>
      <c r="DN25" t="str">
        <f t="shared" si="61"/>
        <v> </v>
      </c>
      <c r="DO25" t="str">
        <f t="shared" si="62"/>
        <v> </v>
      </c>
      <c r="DP25" t="str">
        <f t="shared" si="63"/>
        <v> </v>
      </c>
      <c r="DQ25" t="str">
        <f t="shared" si="64"/>
        <v> </v>
      </c>
      <c r="DR25" t="str">
        <f t="shared" si="65"/>
        <v> </v>
      </c>
      <c r="DS25" t="str">
        <f t="shared" si="66"/>
        <v> </v>
      </c>
      <c r="DT25" t="str">
        <f t="shared" si="67"/>
        <v> </v>
      </c>
      <c r="DU25" t="str">
        <f t="shared" si="68"/>
        <v> </v>
      </c>
      <c r="DV25" t="str">
        <f t="shared" si="69"/>
        <v> </v>
      </c>
      <c r="DW25" t="str">
        <f t="shared" si="70"/>
        <v> </v>
      </c>
      <c r="DX25" t="str">
        <f t="shared" si="71"/>
        <v> </v>
      </c>
      <c r="DY25" t="str">
        <f t="shared" si="72"/>
        <v> </v>
      </c>
      <c r="DZ25" t="str">
        <f t="shared" si="73"/>
        <v> </v>
      </c>
      <c r="EA25" t="str">
        <f t="shared" si="74"/>
        <v> </v>
      </c>
      <c r="EB25" t="str">
        <f t="shared" si="75"/>
        <v> </v>
      </c>
    </row>
    <row r="26" spans="3:132" ht="24" customHeight="1">
      <c r="C26" s="166">
        <f>Input!G29</f>
        <v>0</v>
      </c>
      <c r="D26" s="127" t="e">
        <f>Input!#REF!</f>
        <v>#REF!</v>
      </c>
      <c r="E26" s="127">
        <f>Input!H29</f>
        <v>0</v>
      </c>
      <c r="F26" s="127">
        <f>Input!I29</f>
        <v>0</v>
      </c>
      <c r="G26" s="127">
        <f>Input!J29</f>
        <v>0</v>
      </c>
      <c r="H26" s="127">
        <f t="shared" si="6"/>
        <v>0</v>
      </c>
      <c r="I26" s="127">
        <f t="shared" si="7"/>
        <v>0</v>
      </c>
      <c r="J26" s="127">
        <f t="shared" si="8"/>
        <v>0</v>
      </c>
      <c r="K26" s="127">
        <f t="shared" si="0"/>
        <v>0</v>
      </c>
      <c r="L26" s="127">
        <f t="shared" si="9"/>
        <v>0</v>
      </c>
      <c r="M26" s="127">
        <f t="shared" si="10"/>
        <v>0</v>
      </c>
      <c r="N26" s="127">
        <f t="shared" si="11"/>
        <v>0</v>
      </c>
      <c r="O26" s="127">
        <f t="shared" si="12"/>
        <v>0</v>
      </c>
      <c r="P26" s="127">
        <f t="shared" si="13"/>
        <v>0</v>
      </c>
      <c r="Q26" s="127">
        <f t="shared" si="14"/>
        <v>0</v>
      </c>
      <c r="R26" s="127">
        <f t="shared" si="15"/>
        <v>0</v>
      </c>
      <c r="S26" s="127">
        <f t="shared" si="16"/>
        <v>0</v>
      </c>
      <c r="T26" s="127" t="str">
        <f t="shared" si="17"/>
        <v> </v>
      </c>
      <c r="U26" s="127" t="str">
        <f t="shared" si="18"/>
        <v> </v>
      </c>
      <c r="V26" s="43" t="str">
        <f t="shared" si="19"/>
        <v> </v>
      </c>
      <c r="W26" s="43" t="str">
        <f t="shared" si="20"/>
        <v> </v>
      </c>
      <c r="X26" s="44">
        <f t="shared" si="21"/>
        <v>0</v>
      </c>
      <c r="Y26" s="5" t="str">
        <f t="shared" si="2"/>
        <v> -0-0</v>
      </c>
      <c r="Z26" s="5">
        <f>Input!G29</f>
        <v>0</v>
      </c>
      <c r="AA26" s="23">
        <f>IF(Input!H29=0,0,IF(ISNA(VLOOKUP((CONCATENATE("Balance Test-",Input!K29)),points1,2,)),0,(VLOOKUP((CONCATENATE("Balance Test-",Input!K29)),points1,2,))))</f>
        <v>0</v>
      </c>
      <c r="AB26" s="23">
        <f>IF(Input!H29=" "," ",IF(ISNA(VLOOKUP((CONCATENATE("Standing Long Jump-",Input!L29)),points1,2,)),0,(VLOOKUP((CONCATENATE("Standing Long Jump-",Input!L29)),points1,2,))))</f>
        <v>0</v>
      </c>
      <c r="AC26" s="23">
        <f>IF(Input!H29=" "," ",IF(ISNA(VLOOKUP((CONCATENATE("Speed Bounce-",Input!M29)),points1,2,)),0,(VLOOKUP((CONCATENATE("Speed Bounce-",Input!M29)),points1,2,))))</f>
        <v>0</v>
      </c>
      <c r="AD26" s="23">
        <f>IF(Input!H29=" "," ",IF(ISNA(VLOOKUP((CONCATENATE("Target Throw-",Input!N29)),points1,2,)),0,(VLOOKUP((CONCATENATE("Target Throw-",Input!N29)),points1,2,))))</f>
        <v>0</v>
      </c>
      <c r="AE26" s="23">
        <f>IF(Input!H29=0,0,IF(Input!$F29&gt;6,IF(ISNA(VLOOKUP((CONCATENATE("Overhead Heave-",Input!O29)),points1,2,)),0,(VLOOKUP((CONCATENATE("Overhead Heave-",Input!O29)),points1,2,))),0))</f>
        <v>0</v>
      </c>
      <c r="AF26" s="23">
        <f t="shared" si="22"/>
        <v>0</v>
      </c>
      <c r="AG26" s="23">
        <f>IF(Input!H29=" "," ",IF(ISNA(VLOOKUP((CONCATENATE("Hi-Stepper-",Input!P29)),points1,2,)),0,(VLOOKUP((CONCATENATE("Hi-Stepper-",Input!P29)),points1,2,))))</f>
        <v>0</v>
      </c>
      <c r="AH26" s="23">
        <f>IF(Input!H29=" "," ",IF(ISNA(VLOOKUP((CONCATENATE("Chest Push-",Input!Q29)),points1,2,)),0,(VLOOKUP((CONCATENATE("Chest Push-",Input!Q29)),points1,2,))))</f>
        <v>0</v>
      </c>
      <c r="AI26" s="23">
        <f>IF(Input!H29=0,0,IF(ISNA(VLOOKUP((CONCATENATE("Vertical Jump-",Input!R29)),points1,2,)),0,(VLOOKUP((CONCATENATE("Vertical Jump-",Input!R29)),points1,2,))))</f>
        <v>0</v>
      </c>
      <c r="AJ26" s="23">
        <f>IF(Input!H29=0,0,IF(ISNA(VLOOKUP((CONCATENATE("Shuttle Run-",Input!S29)),points1,2,)),0,(VLOOKUP((CONCATENATE("Shuttle Run-",Input!S29)),points1,2,))))</f>
        <v>0</v>
      </c>
      <c r="AK26" s="23">
        <f>IF(Input!H29=0,0,IF(ISNA(VLOOKUP((CONCATENATE("Javelin Throw-",Input!T29)),points1,2,)),0,(VLOOKUP((CONCATENATE("Javelin Throw-",Input!T29)),points1,2,))))</f>
        <v>0</v>
      </c>
      <c r="AL26" s="23">
        <f>IF(Input!H29=0,0,IF(Input!$F29&gt;6,IF(ISNA(VLOOKUP((CONCATENATE("Shot-",Input!U29)),points1,2,)),0,(VLOOKUP((CONCATENATE("Shot-",Input!U29)),points1,2,))),0))</f>
        <v>0</v>
      </c>
      <c r="AM26" s="23">
        <f t="shared" si="23"/>
        <v>0</v>
      </c>
      <c r="AN26" s="23">
        <f>IF(Input!H29=0,0,IF(ISNA(VLOOKUP((CONCATENATE("Standing Triple Jump-",Input!V29)),points1,2,)),0,(VLOOKUP((CONCATENATE("Standing Triple Jump-",Input!V29)),points1,2,))))</f>
        <v>0</v>
      </c>
      <c r="AO26" s="13">
        <f>IF(Input!$F29&gt;6,COUNT(Input!K29:M29,Input!P29:S29,Input!V29,Input!AA29:AB29),IF(Input!$F29&lt;=6,COUNT(Input!K29:N29,Input!P29:T29,Input!V29)))</f>
        <v>0</v>
      </c>
      <c r="AP26">
        <f>IF(AO26&gt;=5,(LARGE((AA26:AC26,AF26:AJ26,AM26:AN26),1))+LARGE((AA26:AC26,AF26:AJ26,AM26:AN26),2)+LARGE((AA26:AC26,AF26:AJ26,AM26:AN26),3)+LARGE((AA26:AC26,AF26:AJ26,AM26:AN26),4)+LARGE((AA26:AC26,AF26:AJ26,AM26:AN26),5),0)</f>
        <v>0</v>
      </c>
      <c r="AQ26">
        <f>IF(AP26=0,0,IF((Input!J29="Boy")*AND(Input!F29&gt;6),VLOOKUP(AP26,award2,3),IF((Input!J29="Girl")*AND(Input!F29&gt;6),VLOOKUP(AP26,award2,2),IF((Input!J29="Boy")*AND(Input!F29&lt;=6),VLOOKUP(AP26,award12,3),IF((Input!J29="Girl")*AND(Input!F29&lt;=6),VLOOKUP(AP26,award12,2),0)))))</f>
        <v>0</v>
      </c>
      <c r="AR26">
        <f>IF(Input!$F29&gt;6,COUNT(Input!K29:M29,Input!P29:S29,Input!V29,Input!AA29:AB29),IF(Input!$F29&lt;=6,COUNT(Input!K29:N29,Input!P29:T29,Input!V29)))</f>
        <v>0</v>
      </c>
      <c r="AS26">
        <f t="shared" si="24"/>
        <v>0</v>
      </c>
      <c r="AT26">
        <f>IF(AS26=0,0,IF((Input!J29="Boy")*AND(Input!F29&gt;6),VLOOKUP(AS26,award2,5),IF((Input!J29="Girl")*AND(Input!F29&gt;6),VLOOKUP(AS26,award2,4),IF((Input!J29="Boy")*AND(Input!F29&lt;=6),VLOOKUP(AS26,award12,5),IF((Input!J29="Girl")*AND(Input!F29&lt;=6),VLOOKUP(AS26,award12,4),0)))))</f>
        <v>0</v>
      </c>
      <c r="AV26" t="str">
        <f t="shared" si="25"/>
        <v> </v>
      </c>
      <c r="AW26" t="str">
        <f t="shared" si="26"/>
        <v> </v>
      </c>
      <c r="AX26" t="str">
        <f t="shared" si="27"/>
        <v> </v>
      </c>
      <c r="AY26" t="str">
        <f t="shared" si="28"/>
        <v> </v>
      </c>
      <c r="AZ26" t="str">
        <f t="shared" si="29"/>
        <v> </v>
      </c>
      <c r="BA26" t="str">
        <f t="shared" si="30"/>
        <v> </v>
      </c>
      <c r="BB26" t="str">
        <f t="shared" si="31"/>
        <v> </v>
      </c>
      <c r="BC26" t="str">
        <f t="shared" si="32"/>
        <v> </v>
      </c>
      <c r="BD26" t="str">
        <f t="shared" si="33"/>
        <v> </v>
      </c>
      <c r="BE26" t="str">
        <f t="shared" si="34"/>
        <v> </v>
      </c>
      <c r="BG26" s="23" t="str">
        <f>IF(AV26=" "," ",IF(Input!$J29="Boy",IF(RANK(AV26,($AV26:$BE26),0)&lt;=5,AV26," ")," "))</f>
        <v> </v>
      </c>
      <c r="BH26" s="23" t="str">
        <f>IF(AW26=" "," ",IF(Input!$J29="Boy",IF(RANK(AW26,($AV26:$BE26),0)&lt;=5,AW26," ")," "))</f>
        <v> </v>
      </c>
      <c r="BI26" s="23" t="str">
        <f>IF(AX26=" "," ",IF(Input!$J29="Boy",IF(RANK(AX26,($AV26:$BE26),0)&lt;=5,AX26," ")," "))</f>
        <v> </v>
      </c>
      <c r="BJ26" s="23" t="str">
        <f>IF(AY26=" "," ",IF(Input!$J29="Boy",IF(RANK(AY26,($AV26:$BE26),0)&lt;=5,AY26," ")," "))</f>
        <v> </v>
      </c>
      <c r="BK26" s="23" t="str">
        <f>IF(AZ26=" "," ",IF(Input!$J29="Boy",IF(RANK(AZ26,($AV26:$BE26),0)&lt;=5,AZ26," ")," "))</f>
        <v> </v>
      </c>
      <c r="BL26" s="23" t="str">
        <f>IF(BA26=" "," ",IF(Input!$J29="Boy",IF(RANK(BA26,($AV26:$BE26),0)&lt;=5,BA26," ")," "))</f>
        <v> </v>
      </c>
      <c r="BM26" s="23" t="str">
        <f>IF(BB26=" "," ",IF(Input!$J29="Boy",IF(RANK(BB26,($AV26:$BE26),0)&lt;=5,BB26," ")," "))</f>
        <v> </v>
      </c>
      <c r="BN26" s="23" t="str">
        <f>IF(BC26=" "," ",IF(Input!$J29="Boy",IF(RANK(BC26,($AV26:$BE26),0)&lt;=5,BC26," ")," "))</f>
        <v> </v>
      </c>
      <c r="BO26" s="23" t="str">
        <f>IF(BD26=" "," ",IF(Input!$J29="Boy",IF(RANK(BD26,($AV26:$BE26),0)&lt;=5,BD26," ")," "))</f>
        <v> </v>
      </c>
      <c r="BP26" s="23" t="str">
        <f>IF(BE26=" "," ",IF(Input!$J29="Boy",IF(RANK(BE26,($AV26:$BE26),0)&lt;=5,BE26," ")," "))</f>
        <v> </v>
      </c>
      <c r="BR26" s="23" t="str">
        <f>IF(AV26=" "," ",IF(Input!$J29="Girl",IF(RANK(AV26,($AV26:$BE26),0)&lt;=5,AV26," ")," "))</f>
        <v> </v>
      </c>
      <c r="BS26" s="23" t="str">
        <f>IF(AW26=" "," ",IF(Input!$J29="Girl",IF(RANK(AW26,($AV26:$BE26),0)&lt;=5,AW26," ")," "))</f>
        <v> </v>
      </c>
      <c r="BT26" s="23" t="str">
        <f>IF(AX26=" "," ",IF(Input!$J29="Girl",IF(RANK(AX26,($AV26:$BE26),0)&lt;=5,AX26," ")," "))</f>
        <v> </v>
      </c>
      <c r="BU26" s="23" t="str">
        <f>IF(AY26=" "," ",IF(Input!$J29="Girl",IF(RANK(AY26,($AV26:$BE26),0)&lt;=5,AY26," ")," "))</f>
        <v> </v>
      </c>
      <c r="BV26" s="23" t="str">
        <f>IF(AZ26=" "," ",IF(Input!$J29="Girl",IF(RANK(AZ26,($AV26:$BE26),0)&lt;=5,AZ26," ")," "))</f>
        <v> </v>
      </c>
      <c r="BW26" s="23" t="str">
        <f>IF(BA26=" "," ",IF(Input!$J29="Girl",IF(RANK(BA26,($AV26:$BE26),0)&lt;=5,BA26," ")," "))</f>
        <v> </v>
      </c>
      <c r="BX26" s="23" t="str">
        <f>IF(BB26=" "," ",IF(Input!$J29="Girl",IF(RANK(BB26,($AV26:$BE26),0)&lt;=5,BB26," ")," "))</f>
        <v> </v>
      </c>
      <c r="BY26" s="23" t="str">
        <f>IF(BC26=" "," ",IF(Input!$J29="Girl",IF(RANK(BC26,($AV26:$BE26),0)&lt;=5,BC26," ")," "))</f>
        <v> </v>
      </c>
      <c r="BZ26" s="23" t="str">
        <f>IF(BD26=" "," ",IF(Input!$J29="Girl",IF(RANK(BD26,($AV26:$BE26),0)&lt;=5,BD26," ")," "))</f>
        <v> </v>
      </c>
      <c r="CA26" s="23" t="str">
        <f>IF(BE26=" "," ",IF(Input!$J29="Girl",IF(RANK(BE26,($AV26:$BE26),0)&lt;=5,BE26," ")," "))</f>
        <v> </v>
      </c>
      <c r="CC26" s="37" t="str">
        <f t="shared" si="35"/>
        <v> </v>
      </c>
      <c r="CD26" s="37" t="str">
        <f t="shared" si="36"/>
        <v> </v>
      </c>
      <c r="CE26" s="37" t="str">
        <f t="shared" si="37"/>
        <v> </v>
      </c>
      <c r="CF26" s="37" t="str">
        <f t="shared" si="38"/>
        <v> </v>
      </c>
      <c r="CG26" s="37" t="str">
        <f t="shared" si="39"/>
        <v> </v>
      </c>
      <c r="CH26" s="37" t="str">
        <f t="shared" si="40"/>
        <v> </v>
      </c>
      <c r="CI26" s="37" t="str">
        <f t="shared" si="41"/>
        <v> </v>
      </c>
      <c r="CJ26" s="37" t="str">
        <f t="shared" si="42"/>
        <v> </v>
      </c>
      <c r="CK26" s="37" t="str">
        <f t="shared" si="43"/>
        <v> </v>
      </c>
      <c r="CL26" s="37" t="str">
        <f t="shared" si="44"/>
        <v> </v>
      </c>
      <c r="CM26" s="1"/>
      <c r="CN26" s="37" t="str">
        <f t="shared" si="45"/>
        <v> </v>
      </c>
      <c r="CO26" s="37" t="str">
        <f t="shared" si="46"/>
        <v> </v>
      </c>
      <c r="CP26" s="37" t="str">
        <f t="shared" si="47"/>
        <v> </v>
      </c>
      <c r="CQ26" s="37" t="str">
        <f t="shared" si="48"/>
        <v> </v>
      </c>
      <c r="CR26" s="37" t="str">
        <f t="shared" si="49"/>
        <v> </v>
      </c>
      <c r="CS26" s="37" t="str">
        <f t="shared" si="50"/>
        <v> </v>
      </c>
      <c r="CT26" s="37" t="str">
        <f t="shared" si="51"/>
        <v> </v>
      </c>
      <c r="CU26" s="37" t="str">
        <f t="shared" si="52"/>
        <v> </v>
      </c>
      <c r="CV26" s="37" t="str">
        <f t="shared" si="53"/>
        <v> </v>
      </c>
      <c r="CW26" s="37" t="str">
        <f t="shared" si="54"/>
        <v> </v>
      </c>
      <c r="CX26">
        <v>2E-05</v>
      </c>
      <c r="CY26">
        <v>5.99999999999999E-05</v>
      </c>
      <c r="CZ26">
        <v>9.99999999999999E-05</v>
      </c>
      <c r="DA26">
        <v>0.00014</v>
      </c>
      <c r="DB26">
        <v>0.00018</v>
      </c>
      <c r="DC26">
        <v>0.00022</v>
      </c>
      <c r="DD26">
        <v>0.00026</v>
      </c>
      <c r="DE26">
        <v>0.000300000000000001</v>
      </c>
      <c r="DF26">
        <v>0.000340000000000001</v>
      </c>
      <c r="DG26">
        <v>0.000380000000000001</v>
      </c>
      <c r="DH26" t="str">
        <f t="shared" si="55"/>
        <v> </v>
      </c>
      <c r="DI26" t="str">
        <f t="shared" si="56"/>
        <v> </v>
      </c>
      <c r="DJ26" t="str">
        <f t="shared" si="57"/>
        <v> </v>
      </c>
      <c r="DK26" t="str">
        <f t="shared" si="58"/>
        <v> </v>
      </c>
      <c r="DL26" t="str">
        <f t="shared" si="59"/>
        <v> </v>
      </c>
      <c r="DM26" t="str">
        <f t="shared" si="60"/>
        <v> </v>
      </c>
      <c r="DN26" t="str">
        <f t="shared" si="61"/>
        <v> </v>
      </c>
      <c r="DO26" t="str">
        <f t="shared" si="62"/>
        <v> </v>
      </c>
      <c r="DP26" t="str">
        <f t="shared" si="63"/>
        <v> </v>
      </c>
      <c r="DQ26" t="str">
        <f t="shared" si="64"/>
        <v> </v>
      </c>
      <c r="DR26" t="str">
        <f t="shared" si="65"/>
        <v> </v>
      </c>
      <c r="DS26" t="str">
        <f t="shared" si="66"/>
        <v> </v>
      </c>
      <c r="DT26" t="str">
        <f t="shared" si="67"/>
        <v> </v>
      </c>
      <c r="DU26" t="str">
        <f t="shared" si="68"/>
        <v> </v>
      </c>
      <c r="DV26" t="str">
        <f t="shared" si="69"/>
        <v> </v>
      </c>
      <c r="DW26" t="str">
        <f t="shared" si="70"/>
        <v> </v>
      </c>
      <c r="DX26" t="str">
        <f t="shared" si="71"/>
        <v> </v>
      </c>
      <c r="DY26" t="str">
        <f t="shared" si="72"/>
        <v> </v>
      </c>
      <c r="DZ26" t="str">
        <f t="shared" si="73"/>
        <v> </v>
      </c>
      <c r="EA26" t="str">
        <f t="shared" si="74"/>
        <v> </v>
      </c>
      <c r="EB26" t="str">
        <f t="shared" si="75"/>
        <v> </v>
      </c>
    </row>
    <row r="27" spans="3:132" ht="24" customHeight="1">
      <c r="C27" s="166">
        <f>Input!G30</f>
        <v>0</v>
      </c>
      <c r="D27" s="127" t="e">
        <f>Input!#REF!</f>
        <v>#REF!</v>
      </c>
      <c r="E27" s="127">
        <f>Input!H30</f>
        <v>0</v>
      </c>
      <c r="F27" s="127">
        <f>Input!I30</f>
        <v>0</v>
      </c>
      <c r="G27" s="127">
        <f>Input!J30</f>
        <v>0</v>
      </c>
      <c r="H27" s="127">
        <f t="shared" si="6"/>
        <v>0</v>
      </c>
      <c r="I27" s="127">
        <f t="shared" si="7"/>
        <v>0</v>
      </c>
      <c r="J27" s="127">
        <f t="shared" si="8"/>
        <v>0</v>
      </c>
      <c r="K27" s="127">
        <f t="shared" si="0"/>
        <v>0</v>
      </c>
      <c r="L27" s="127">
        <f t="shared" si="9"/>
        <v>0</v>
      </c>
      <c r="M27" s="127">
        <f t="shared" si="10"/>
        <v>0</v>
      </c>
      <c r="N27" s="127">
        <f t="shared" si="11"/>
        <v>0</v>
      </c>
      <c r="O27" s="127">
        <f t="shared" si="12"/>
        <v>0</v>
      </c>
      <c r="P27" s="127">
        <f t="shared" si="13"/>
        <v>0</v>
      </c>
      <c r="Q27" s="127">
        <f t="shared" si="14"/>
        <v>0</v>
      </c>
      <c r="R27" s="127">
        <f t="shared" si="15"/>
        <v>0</v>
      </c>
      <c r="S27" s="127">
        <f t="shared" si="16"/>
        <v>0</v>
      </c>
      <c r="T27" s="127" t="str">
        <f t="shared" si="17"/>
        <v> </v>
      </c>
      <c r="U27" s="127" t="str">
        <f t="shared" si="18"/>
        <v> </v>
      </c>
      <c r="V27" s="43" t="str">
        <f t="shared" si="19"/>
        <v> </v>
      </c>
      <c r="W27" s="43" t="str">
        <f t="shared" si="20"/>
        <v> </v>
      </c>
      <c r="X27" s="44">
        <f t="shared" si="21"/>
        <v>0</v>
      </c>
      <c r="Y27" s="5" t="str">
        <f t="shared" si="2"/>
        <v> -0-0</v>
      </c>
      <c r="Z27" s="5">
        <f>Input!G30</f>
        <v>0</v>
      </c>
      <c r="AA27" s="23">
        <f>IF(Input!H30=0,0,IF(ISNA(VLOOKUP((CONCATENATE("Balance Test-",Input!K30)),points1,2,)),0,(VLOOKUP((CONCATENATE("Balance Test-",Input!K30)),points1,2,))))</f>
        <v>0</v>
      </c>
      <c r="AB27" s="23">
        <f>IF(Input!H30=" "," ",IF(ISNA(VLOOKUP((CONCATENATE("Standing Long Jump-",Input!L30)),points1,2,)),0,(VLOOKUP((CONCATENATE("Standing Long Jump-",Input!L30)),points1,2,))))</f>
        <v>0</v>
      </c>
      <c r="AC27" s="23">
        <f>IF(Input!H30=" "," ",IF(ISNA(VLOOKUP((CONCATENATE("Speed Bounce-",Input!M30)),points1,2,)),0,(VLOOKUP((CONCATENATE("Speed Bounce-",Input!M30)),points1,2,))))</f>
        <v>0</v>
      </c>
      <c r="AD27" s="23">
        <f>IF(Input!H30=" "," ",IF(ISNA(VLOOKUP((CONCATENATE("Target Throw-",Input!N30)),points1,2,)),0,(VLOOKUP((CONCATENATE("Target Throw-",Input!N30)),points1,2,))))</f>
        <v>0</v>
      </c>
      <c r="AE27" s="23">
        <f>IF(Input!H30=0,0,IF(Input!$F30&gt;6,IF(ISNA(VLOOKUP((CONCATENATE("Overhead Heave-",Input!O30)),points1,2,)),0,(VLOOKUP((CONCATENATE("Overhead Heave-",Input!O30)),points1,2,))),0))</f>
        <v>0</v>
      </c>
      <c r="AF27" s="23">
        <f t="shared" si="22"/>
        <v>0</v>
      </c>
      <c r="AG27" s="23">
        <f>IF(Input!H30=" "," ",IF(ISNA(VLOOKUP((CONCATENATE("Hi-Stepper-",Input!P30)),points1,2,)),0,(VLOOKUP((CONCATENATE("Hi-Stepper-",Input!P30)),points1,2,))))</f>
        <v>0</v>
      </c>
      <c r="AH27" s="23">
        <f>IF(Input!H30=" "," ",IF(ISNA(VLOOKUP((CONCATENATE("Chest Push-",Input!Q30)),points1,2,)),0,(VLOOKUP((CONCATENATE("Chest Push-",Input!Q30)),points1,2,))))</f>
        <v>0</v>
      </c>
      <c r="AI27" s="23">
        <f>IF(Input!H30=0,0,IF(ISNA(VLOOKUP((CONCATENATE("Vertical Jump-",Input!R30)),points1,2,)),0,(VLOOKUP((CONCATENATE("Vertical Jump-",Input!R30)),points1,2,))))</f>
        <v>0</v>
      </c>
      <c r="AJ27" s="23">
        <f>IF(Input!H30=0,0,IF(ISNA(VLOOKUP((CONCATENATE("Shuttle Run-",Input!S30)),points1,2,)),0,(VLOOKUP((CONCATENATE("Shuttle Run-",Input!S30)),points1,2,))))</f>
        <v>0</v>
      </c>
      <c r="AK27" s="23">
        <f>IF(Input!H30=0,0,IF(ISNA(VLOOKUP((CONCATENATE("Javelin Throw-",Input!T30)),points1,2,)),0,(VLOOKUP((CONCATENATE("Javelin Throw-",Input!T30)),points1,2,))))</f>
        <v>0</v>
      </c>
      <c r="AL27" s="23">
        <f>IF(Input!H30=0,0,IF(Input!$F30&gt;6,IF(ISNA(VLOOKUP((CONCATENATE("Shot-",Input!U30)),points1,2,)),0,(VLOOKUP((CONCATENATE("Shot-",Input!U30)),points1,2,))),0))</f>
        <v>0</v>
      </c>
      <c r="AM27" s="23">
        <f t="shared" si="23"/>
        <v>0</v>
      </c>
      <c r="AN27" s="23">
        <f>IF(Input!H30=0,0,IF(ISNA(VLOOKUP((CONCATENATE("Standing Triple Jump-",Input!V30)),points1,2,)),0,(VLOOKUP((CONCATENATE("Standing Triple Jump-",Input!V30)),points1,2,))))</f>
        <v>0</v>
      </c>
      <c r="AO27" s="13">
        <f>IF(Input!$F30&gt;6,COUNT(Input!K30:M30,Input!P30:S30,Input!V30,Input!AA30:AB30),IF(Input!$F30&lt;=6,COUNT(Input!K30:N30,Input!P30:T30,Input!V30)))</f>
        <v>0</v>
      </c>
      <c r="AP27">
        <f>IF(AO27&gt;=5,(LARGE((AA27:AC27,AF27:AJ27,AM27:AN27),1))+LARGE((AA27:AC27,AF27:AJ27,AM27:AN27),2)+LARGE((AA27:AC27,AF27:AJ27,AM27:AN27),3)+LARGE((AA27:AC27,AF27:AJ27,AM27:AN27),4)+LARGE((AA27:AC27,AF27:AJ27,AM27:AN27),5),0)</f>
        <v>0</v>
      </c>
      <c r="AQ27">
        <f>IF(AP27=0,0,IF((Input!J30="Boy")*AND(Input!F30&gt;6),VLOOKUP(AP27,award2,3),IF((Input!J30="Girl")*AND(Input!F30&gt;6),VLOOKUP(AP27,award2,2),IF((Input!J30="Boy")*AND(Input!F30&lt;=6),VLOOKUP(AP27,award12,3),IF((Input!J30="Girl")*AND(Input!F30&lt;=6),VLOOKUP(AP27,award12,2),0)))))</f>
        <v>0</v>
      </c>
      <c r="AR27">
        <f>IF(Input!$F30&gt;6,COUNT(Input!K30:M30,Input!P30:S30,Input!V30,Input!AA30:AB30),IF(Input!$F30&lt;=6,COUNT(Input!K30:N30,Input!P30:T30,Input!V30)))</f>
        <v>0</v>
      </c>
      <c r="AS27">
        <f t="shared" si="24"/>
        <v>0</v>
      </c>
      <c r="AT27">
        <f>IF(AS27=0,0,IF((Input!J30="Boy")*AND(Input!F30&gt;6),VLOOKUP(AS27,award2,5),IF((Input!J30="Girl")*AND(Input!F30&gt;6),VLOOKUP(AS27,award2,4),IF((Input!J30="Boy")*AND(Input!F30&lt;=6),VLOOKUP(AS27,award12,5),IF((Input!J30="Girl")*AND(Input!F30&lt;=6),VLOOKUP(AS27,award12,4),0)))))</f>
        <v>0</v>
      </c>
      <c r="AV27" t="str">
        <f t="shared" si="25"/>
        <v> </v>
      </c>
      <c r="AW27" t="str">
        <f t="shared" si="26"/>
        <v> </v>
      </c>
      <c r="AX27" t="str">
        <f t="shared" si="27"/>
        <v> </v>
      </c>
      <c r="AY27" t="str">
        <f t="shared" si="28"/>
        <v> </v>
      </c>
      <c r="AZ27" t="str">
        <f t="shared" si="29"/>
        <v> </v>
      </c>
      <c r="BA27" t="str">
        <f t="shared" si="30"/>
        <v> </v>
      </c>
      <c r="BB27" t="str">
        <f t="shared" si="31"/>
        <v> </v>
      </c>
      <c r="BC27" t="str">
        <f t="shared" si="32"/>
        <v> </v>
      </c>
      <c r="BD27" t="str">
        <f t="shared" si="33"/>
        <v> </v>
      </c>
      <c r="BE27" t="str">
        <f t="shared" si="34"/>
        <v> </v>
      </c>
      <c r="BG27" s="23" t="str">
        <f>IF(AV27=" "," ",IF(Input!$J30="Boy",IF(RANK(AV27,($AV27:$BE27),0)&lt;=5,AV27," ")," "))</f>
        <v> </v>
      </c>
      <c r="BH27" s="23" t="str">
        <f>IF(AW27=" "," ",IF(Input!$J30="Boy",IF(RANK(AW27,($AV27:$BE27),0)&lt;=5,AW27," ")," "))</f>
        <v> </v>
      </c>
      <c r="BI27" s="23" t="str">
        <f>IF(AX27=" "," ",IF(Input!$J30="Boy",IF(RANK(AX27,($AV27:$BE27),0)&lt;=5,AX27," ")," "))</f>
        <v> </v>
      </c>
      <c r="BJ27" s="23" t="str">
        <f>IF(AY27=" "," ",IF(Input!$J30="Boy",IF(RANK(AY27,($AV27:$BE27),0)&lt;=5,AY27," ")," "))</f>
        <v> </v>
      </c>
      <c r="BK27" s="23" t="str">
        <f>IF(AZ27=" "," ",IF(Input!$J30="Boy",IF(RANK(AZ27,($AV27:$BE27),0)&lt;=5,AZ27," ")," "))</f>
        <v> </v>
      </c>
      <c r="BL27" s="23" t="str">
        <f>IF(BA27=" "," ",IF(Input!$J30="Boy",IF(RANK(BA27,($AV27:$BE27),0)&lt;=5,BA27," ")," "))</f>
        <v> </v>
      </c>
      <c r="BM27" s="23" t="str">
        <f>IF(BB27=" "," ",IF(Input!$J30="Boy",IF(RANK(BB27,($AV27:$BE27),0)&lt;=5,BB27," ")," "))</f>
        <v> </v>
      </c>
      <c r="BN27" s="23" t="str">
        <f>IF(BC27=" "," ",IF(Input!$J30="Boy",IF(RANK(BC27,($AV27:$BE27),0)&lt;=5,BC27," ")," "))</f>
        <v> </v>
      </c>
      <c r="BO27" s="23" t="str">
        <f>IF(BD27=" "," ",IF(Input!$J30="Boy",IF(RANK(BD27,($AV27:$BE27),0)&lt;=5,BD27," ")," "))</f>
        <v> </v>
      </c>
      <c r="BP27" s="23" t="str">
        <f>IF(BE27=" "," ",IF(Input!$J30="Boy",IF(RANK(BE27,($AV27:$BE27),0)&lt;=5,BE27," ")," "))</f>
        <v> </v>
      </c>
      <c r="BR27" s="23" t="str">
        <f>IF(AV27=" "," ",IF(Input!$J30="Girl",IF(RANK(AV27,($AV27:$BE27),0)&lt;=5,AV27," ")," "))</f>
        <v> </v>
      </c>
      <c r="BS27" s="23" t="str">
        <f>IF(AW27=" "," ",IF(Input!$J30="Girl",IF(RANK(AW27,($AV27:$BE27),0)&lt;=5,AW27," ")," "))</f>
        <v> </v>
      </c>
      <c r="BT27" s="23" t="str">
        <f>IF(AX27=" "," ",IF(Input!$J30="Girl",IF(RANK(AX27,($AV27:$BE27),0)&lt;=5,AX27," ")," "))</f>
        <v> </v>
      </c>
      <c r="BU27" s="23" t="str">
        <f>IF(AY27=" "," ",IF(Input!$J30="Girl",IF(RANK(AY27,($AV27:$BE27),0)&lt;=5,AY27," ")," "))</f>
        <v> </v>
      </c>
      <c r="BV27" s="23" t="str">
        <f>IF(AZ27=" "," ",IF(Input!$J30="Girl",IF(RANK(AZ27,($AV27:$BE27),0)&lt;=5,AZ27," ")," "))</f>
        <v> </v>
      </c>
      <c r="BW27" s="23" t="str">
        <f>IF(BA27=" "," ",IF(Input!$J30="Girl",IF(RANK(BA27,($AV27:$BE27),0)&lt;=5,BA27," ")," "))</f>
        <v> </v>
      </c>
      <c r="BX27" s="23" t="str">
        <f>IF(BB27=" "," ",IF(Input!$J30="Girl",IF(RANK(BB27,($AV27:$BE27),0)&lt;=5,BB27," ")," "))</f>
        <v> </v>
      </c>
      <c r="BY27" s="23" t="str">
        <f>IF(BC27=" "," ",IF(Input!$J30="Girl",IF(RANK(BC27,($AV27:$BE27),0)&lt;=5,BC27," ")," "))</f>
        <v> </v>
      </c>
      <c r="BZ27" s="23" t="str">
        <f>IF(BD27=" "," ",IF(Input!$J30="Girl",IF(RANK(BD27,($AV27:$BE27),0)&lt;=5,BD27," ")," "))</f>
        <v> </v>
      </c>
      <c r="CA27" s="23" t="str">
        <f>IF(BE27=" "," ",IF(Input!$J30="Girl",IF(RANK(BE27,($AV27:$BE27),0)&lt;=5,BE27," ")," "))</f>
        <v> </v>
      </c>
      <c r="CC27" s="37" t="str">
        <f t="shared" si="35"/>
        <v> </v>
      </c>
      <c r="CD27" s="37" t="str">
        <f t="shared" si="36"/>
        <v> </v>
      </c>
      <c r="CE27" s="37" t="str">
        <f t="shared" si="37"/>
        <v> </v>
      </c>
      <c r="CF27" s="37" t="str">
        <f t="shared" si="38"/>
        <v> </v>
      </c>
      <c r="CG27" s="37" t="str">
        <f t="shared" si="39"/>
        <v> </v>
      </c>
      <c r="CH27" s="37" t="str">
        <f t="shared" si="40"/>
        <v> </v>
      </c>
      <c r="CI27" s="37" t="str">
        <f t="shared" si="41"/>
        <v> </v>
      </c>
      <c r="CJ27" s="37" t="str">
        <f t="shared" si="42"/>
        <v> </v>
      </c>
      <c r="CK27" s="37" t="str">
        <f t="shared" si="43"/>
        <v> </v>
      </c>
      <c r="CL27" s="37" t="str">
        <f t="shared" si="44"/>
        <v> </v>
      </c>
      <c r="CM27" s="1"/>
      <c r="CN27" s="37" t="str">
        <f t="shared" si="45"/>
        <v> </v>
      </c>
      <c r="CO27" s="37" t="str">
        <f t="shared" si="46"/>
        <v> </v>
      </c>
      <c r="CP27" s="37" t="str">
        <f t="shared" si="47"/>
        <v> </v>
      </c>
      <c r="CQ27" s="37" t="str">
        <f t="shared" si="48"/>
        <v> </v>
      </c>
      <c r="CR27" s="37" t="str">
        <f t="shared" si="49"/>
        <v> </v>
      </c>
      <c r="CS27" s="37" t="str">
        <f t="shared" si="50"/>
        <v> </v>
      </c>
      <c r="CT27" s="37" t="str">
        <f t="shared" si="51"/>
        <v> </v>
      </c>
      <c r="CU27" s="37" t="str">
        <f t="shared" si="52"/>
        <v> </v>
      </c>
      <c r="CV27" s="37" t="str">
        <f t="shared" si="53"/>
        <v> </v>
      </c>
      <c r="CW27" s="37" t="str">
        <f t="shared" si="54"/>
        <v> </v>
      </c>
      <c r="CX27">
        <v>2.1E-05</v>
      </c>
      <c r="CY27">
        <v>6.09999999999999E-05</v>
      </c>
      <c r="CZ27">
        <v>0.000101</v>
      </c>
      <c r="DA27">
        <v>0.000141</v>
      </c>
      <c r="DB27">
        <v>0.000181</v>
      </c>
      <c r="DC27">
        <v>0.000221</v>
      </c>
      <c r="DD27">
        <v>0.000261</v>
      </c>
      <c r="DE27">
        <v>0.000301</v>
      </c>
      <c r="DF27">
        <v>0.000341</v>
      </c>
      <c r="DG27">
        <v>0.000381</v>
      </c>
      <c r="DH27" t="str">
        <f t="shared" si="55"/>
        <v> </v>
      </c>
      <c r="DI27" t="str">
        <f t="shared" si="56"/>
        <v> </v>
      </c>
      <c r="DJ27" t="str">
        <f t="shared" si="57"/>
        <v> </v>
      </c>
      <c r="DK27" t="str">
        <f t="shared" si="58"/>
        <v> </v>
      </c>
      <c r="DL27" t="str">
        <f t="shared" si="59"/>
        <v> </v>
      </c>
      <c r="DM27" t="str">
        <f t="shared" si="60"/>
        <v> </v>
      </c>
      <c r="DN27" t="str">
        <f t="shared" si="61"/>
        <v> </v>
      </c>
      <c r="DO27" t="str">
        <f t="shared" si="62"/>
        <v> </v>
      </c>
      <c r="DP27" t="str">
        <f t="shared" si="63"/>
        <v> </v>
      </c>
      <c r="DQ27" t="str">
        <f t="shared" si="64"/>
        <v> </v>
      </c>
      <c r="DR27" t="str">
        <f t="shared" si="65"/>
        <v> </v>
      </c>
      <c r="DS27" t="str">
        <f t="shared" si="66"/>
        <v> </v>
      </c>
      <c r="DT27" t="str">
        <f t="shared" si="67"/>
        <v> </v>
      </c>
      <c r="DU27" t="str">
        <f t="shared" si="68"/>
        <v> </v>
      </c>
      <c r="DV27" t="str">
        <f t="shared" si="69"/>
        <v> </v>
      </c>
      <c r="DW27" t="str">
        <f t="shared" si="70"/>
        <v> </v>
      </c>
      <c r="DX27" t="str">
        <f t="shared" si="71"/>
        <v> </v>
      </c>
      <c r="DY27" t="str">
        <f t="shared" si="72"/>
        <v> </v>
      </c>
      <c r="DZ27" t="str">
        <f t="shared" si="73"/>
        <v> </v>
      </c>
      <c r="EA27" t="str">
        <f t="shared" si="74"/>
        <v> </v>
      </c>
      <c r="EB27" t="str">
        <f t="shared" si="75"/>
        <v> </v>
      </c>
    </row>
    <row r="28" spans="3:132" ht="24" customHeight="1">
      <c r="C28" s="166">
        <f>Input!G31</f>
        <v>0</v>
      </c>
      <c r="D28" s="127" t="e">
        <f>Input!#REF!</f>
        <v>#REF!</v>
      </c>
      <c r="E28" s="127">
        <f>Input!H31</f>
        <v>0</v>
      </c>
      <c r="F28" s="127">
        <f>Input!I31</f>
        <v>0</v>
      </c>
      <c r="G28" s="127">
        <f>Input!J31</f>
        <v>0</v>
      </c>
      <c r="H28" s="127">
        <f t="shared" si="6"/>
        <v>0</v>
      </c>
      <c r="I28" s="127">
        <f t="shared" si="7"/>
        <v>0</v>
      </c>
      <c r="J28" s="127">
        <f t="shared" si="8"/>
        <v>0</v>
      </c>
      <c r="K28" s="127">
        <f t="shared" si="0"/>
        <v>0</v>
      </c>
      <c r="L28" s="127">
        <f t="shared" si="9"/>
        <v>0</v>
      </c>
      <c r="M28" s="127">
        <f t="shared" si="10"/>
        <v>0</v>
      </c>
      <c r="N28" s="127">
        <f t="shared" si="11"/>
        <v>0</v>
      </c>
      <c r="O28" s="127">
        <f t="shared" si="12"/>
        <v>0</v>
      </c>
      <c r="P28" s="127">
        <f t="shared" si="13"/>
        <v>0</v>
      </c>
      <c r="Q28" s="127">
        <f t="shared" si="14"/>
        <v>0</v>
      </c>
      <c r="R28" s="127">
        <f t="shared" si="15"/>
        <v>0</v>
      </c>
      <c r="S28" s="127">
        <f t="shared" si="16"/>
        <v>0</v>
      </c>
      <c r="T28" s="127" t="str">
        <f t="shared" si="17"/>
        <v> </v>
      </c>
      <c r="U28" s="127" t="str">
        <f t="shared" si="18"/>
        <v> </v>
      </c>
      <c r="V28" s="43" t="str">
        <f t="shared" si="19"/>
        <v> </v>
      </c>
      <c r="W28" s="43" t="str">
        <f t="shared" si="20"/>
        <v> </v>
      </c>
      <c r="X28" s="44">
        <f t="shared" si="21"/>
        <v>0</v>
      </c>
      <c r="Y28" s="5" t="str">
        <f t="shared" si="2"/>
        <v> -0-0</v>
      </c>
      <c r="Z28" s="5">
        <f>Input!G31</f>
        <v>0</v>
      </c>
      <c r="AA28" s="23">
        <f>IF(Input!H31=0,0,IF(ISNA(VLOOKUP((CONCATENATE("Balance Test-",Input!K31)),points1,2,)),0,(VLOOKUP((CONCATENATE("Balance Test-",Input!K31)),points1,2,))))</f>
        <v>0</v>
      </c>
      <c r="AB28" s="23">
        <f>IF(Input!H31=" "," ",IF(ISNA(VLOOKUP((CONCATENATE("Standing Long Jump-",Input!L31)),points1,2,)),0,(VLOOKUP((CONCATENATE("Standing Long Jump-",Input!L31)),points1,2,))))</f>
        <v>0</v>
      </c>
      <c r="AC28" s="23">
        <f>IF(Input!H31=" "," ",IF(ISNA(VLOOKUP((CONCATENATE("Speed Bounce-",Input!M31)),points1,2,)),0,(VLOOKUP((CONCATENATE("Speed Bounce-",Input!M31)),points1,2,))))</f>
        <v>0</v>
      </c>
      <c r="AD28" s="23">
        <f>IF(Input!H31=" "," ",IF(ISNA(VLOOKUP((CONCATENATE("Target Throw-",Input!N31)),points1,2,)),0,(VLOOKUP((CONCATENATE("Target Throw-",Input!N31)),points1,2,))))</f>
        <v>0</v>
      </c>
      <c r="AE28" s="23">
        <f>IF(Input!H31=0,0,IF(Input!$F31&gt;6,IF(ISNA(VLOOKUP((CONCATENATE("Overhead Heave-",Input!O31)),points1,2,)),0,(VLOOKUP((CONCATENATE("Overhead Heave-",Input!O31)),points1,2,))),0))</f>
        <v>0</v>
      </c>
      <c r="AF28" s="23">
        <f t="shared" si="22"/>
        <v>0</v>
      </c>
      <c r="AG28" s="23">
        <f>IF(Input!H31=" "," ",IF(ISNA(VLOOKUP((CONCATENATE("Hi-Stepper-",Input!P31)),points1,2,)),0,(VLOOKUP((CONCATENATE("Hi-Stepper-",Input!P31)),points1,2,))))</f>
        <v>0</v>
      </c>
      <c r="AH28" s="23">
        <f>IF(Input!H31=" "," ",IF(ISNA(VLOOKUP((CONCATENATE("Chest Push-",Input!Q31)),points1,2,)),0,(VLOOKUP((CONCATENATE("Chest Push-",Input!Q31)),points1,2,))))</f>
        <v>0</v>
      </c>
      <c r="AI28" s="23">
        <f>IF(Input!H31=0,0,IF(ISNA(VLOOKUP((CONCATENATE("Vertical Jump-",Input!R31)),points1,2,)),0,(VLOOKUP((CONCATENATE("Vertical Jump-",Input!R31)),points1,2,))))</f>
        <v>0</v>
      </c>
      <c r="AJ28" s="23">
        <f>IF(Input!H31=0,0,IF(ISNA(VLOOKUP((CONCATENATE("Shuttle Run-",Input!S31)),points1,2,)),0,(VLOOKUP((CONCATENATE("Shuttle Run-",Input!S31)),points1,2,))))</f>
        <v>0</v>
      </c>
      <c r="AK28" s="23">
        <f>IF(Input!H31=0,0,IF(ISNA(VLOOKUP((CONCATENATE("Javelin Throw-",Input!T31)),points1,2,)),0,(VLOOKUP((CONCATENATE("Javelin Throw-",Input!T31)),points1,2,))))</f>
        <v>0</v>
      </c>
      <c r="AL28" s="23">
        <f>IF(Input!H31=0,0,IF(Input!$F31&gt;6,IF(ISNA(VLOOKUP((CONCATENATE("Shot-",Input!U31)),points1,2,)),0,(VLOOKUP((CONCATENATE("Shot-",Input!U31)),points1,2,))),0))</f>
        <v>0</v>
      </c>
      <c r="AM28" s="23">
        <f t="shared" si="23"/>
        <v>0</v>
      </c>
      <c r="AN28" s="23">
        <f>IF(Input!H31=0,0,IF(ISNA(VLOOKUP((CONCATENATE("Standing Triple Jump-",Input!V31)),points1,2,)),0,(VLOOKUP((CONCATENATE("Standing Triple Jump-",Input!V31)),points1,2,))))</f>
        <v>0</v>
      </c>
      <c r="AO28" s="13">
        <f>IF(Input!$F31&gt;6,COUNT(Input!K31:M31,Input!P31:S31,Input!V31,Input!AA31:AB31),IF(Input!$F31&lt;=6,COUNT(Input!K31:N31,Input!P31:T31,Input!V31)))</f>
        <v>0</v>
      </c>
      <c r="AP28">
        <f>IF(AO28&gt;=5,(LARGE((AA28:AC28,AF28:AJ28,AM28:AN28),1))+LARGE((AA28:AC28,AF28:AJ28,AM28:AN28),2)+LARGE((AA28:AC28,AF28:AJ28,AM28:AN28),3)+LARGE((AA28:AC28,AF28:AJ28,AM28:AN28),4)+LARGE((AA28:AC28,AF28:AJ28,AM28:AN28),5),0)</f>
        <v>0</v>
      </c>
      <c r="AQ28">
        <f>IF(AP28=0,0,IF((Input!J31="Boy")*AND(Input!F31&gt;6),VLOOKUP(AP28,award2,3),IF((Input!J31="Girl")*AND(Input!F31&gt;6),VLOOKUP(AP28,award2,2),IF((Input!J31="Boy")*AND(Input!F31&lt;=6),VLOOKUP(AP28,award12,3),IF((Input!J31="Girl")*AND(Input!F31&lt;=6),VLOOKUP(AP28,award12,2),0)))))</f>
        <v>0</v>
      </c>
      <c r="AR28">
        <f>IF(Input!$F31&gt;6,COUNT(Input!K31:M31,Input!P31:S31,Input!V31,Input!AA31:AB31),IF(Input!$F31&lt;=6,COUNT(Input!K31:N31,Input!P31:T31,Input!V31)))</f>
        <v>0</v>
      </c>
      <c r="AS28">
        <f t="shared" si="24"/>
        <v>0</v>
      </c>
      <c r="AT28">
        <f>IF(AS28=0,0,IF((Input!J31="Boy")*AND(Input!F31&gt;6),VLOOKUP(AS28,award2,5),IF((Input!J31="Girl")*AND(Input!F31&gt;6),VLOOKUP(AS28,award2,4),IF((Input!J31="Boy")*AND(Input!F31&lt;=6),VLOOKUP(AS28,award12,5),IF((Input!J31="Girl")*AND(Input!F31&lt;=6),VLOOKUP(AS28,award12,4),0)))))</f>
        <v>0</v>
      </c>
      <c r="AV28" t="str">
        <f t="shared" si="25"/>
        <v> </v>
      </c>
      <c r="AW28" t="str">
        <f t="shared" si="26"/>
        <v> </v>
      </c>
      <c r="AX28" t="str">
        <f t="shared" si="27"/>
        <v> </v>
      </c>
      <c r="AY28" t="str">
        <f t="shared" si="28"/>
        <v> </v>
      </c>
      <c r="AZ28" t="str">
        <f t="shared" si="29"/>
        <v> </v>
      </c>
      <c r="BA28" t="str">
        <f t="shared" si="30"/>
        <v> </v>
      </c>
      <c r="BB28" t="str">
        <f t="shared" si="31"/>
        <v> </v>
      </c>
      <c r="BC28" t="str">
        <f t="shared" si="32"/>
        <v> </v>
      </c>
      <c r="BD28" t="str">
        <f t="shared" si="33"/>
        <v> </v>
      </c>
      <c r="BE28" t="str">
        <f t="shared" si="34"/>
        <v> </v>
      </c>
      <c r="BG28" s="23" t="str">
        <f>IF(AV28=" "," ",IF(Input!$J31="Boy",IF(RANK(AV28,($AV28:$BE28),0)&lt;=5,AV28," ")," "))</f>
        <v> </v>
      </c>
      <c r="BH28" s="23" t="str">
        <f>IF(AW28=" "," ",IF(Input!$J31="Boy",IF(RANK(AW28,($AV28:$BE28),0)&lt;=5,AW28," ")," "))</f>
        <v> </v>
      </c>
      <c r="BI28" s="23" t="str">
        <f>IF(AX28=" "," ",IF(Input!$J31="Boy",IF(RANK(AX28,($AV28:$BE28),0)&lt;=5,AX28," ")," "))</f>
        <v> </v>
      </c>
      <c r="BJ28" s="23" t="str">
        <f>IF(AY28=" "," ",IF(Input!$J31="Boy",IF(RANK(AY28,($AV28:$BE28),0)&lt;=5,AY28," ")," "))</f>
        <v> </v>
      </c>
      <c r="BK28" s="23" t="str">
        <f>IF(AZ28=" "," ",IF(Input!$J31="Boy",IF(RANK(AZ28,($AV28:$BE28),0)&lt;=5,AZ28," ")," "))</f>
        <v> </v>
      </c>
      <c r="BL28" s="23" t="str">
        <f>IF(BA28=" "," ",IF(Input!$J31="Boy",IF(RANK(BA28,($AV28:$BE28),0)&lt;=5,BA28," ")," "))</f>
        <v> </v>
      </c>
      <c r="BM28" s="23" t="str">
        <f>IF(BB28=" "," ",IF(Input!$J31="Boy",IF(RANK(BB28,($AV28:$BE28),0)&lt;=5,BB28," ")," "))</f>
        <v> </v>
      </c>
      <c r="BN28" s="23" t="str">
        <f>IF(BC28=" "," ",IF(Input!$J31="Boy",IF(RANK(BC28,($AV28:$BE28),0)&lt;=5,BC28," ")," "))</f>
        <v> </v>
      </c>
      <c r="BO28" s="23" t="str">
        <f>IF(BD28=" "," ",IF(Input!$J31="Boy",IF(RANK(BD28,($AV28:$BE28),0)&lt;=5,BD28," ")," "))</f>
        <v> </v>
      </c>
      <c r="BP28" s="23" t="str">
        <f>IF(BE28=" "," ",IF(Input!$J31="Boy",IF(RANK(BE28,($AV28:$BE28),0)&lt;=5,BE28," ")," "))</f>
        <v> </v>
      </c>
      <c r="BR28" s="23" t="str">
        <f>IF(AV28=" "," ",IF(Input!$J31="Girl",IF(RANK(AV28,($AV28:$BE28),0)&lt;=5,AV28," ")," "))</f>
        <v> </v>
      </c>
      <c r="BS28" s="23" t="str">
        <f>IF(AW28=" "," ",IF(Input!$J31="Girl",IF(RANK(AW28,($AV28:$BE28),0)&lt;=5,AW28," ")," "))</f>
        <v> </v>
      </c>
      <c r="BT28" s="23" t="str">
        <f>IF(AX28=" "," ",IF(Input!$J31="Girl",IF(RANK(AX28,($AV28:$BE28),0)&lt;=5,AX28," ")," "))</f>
        <v> </v>
      </c>
      <c r="BU28" s="23" t="str">
        <f>IF(AY28=" "," ",IF(Input!$J31="Girl",IF(RANK(AY28,($AV28:$BE28),0)&lt;=5,AY28," ")," "))</f>
        <v> </v>
      </c>
      <c r="BV28" s="23" t="str">
        <f>IF(AZ28=" "," ",IF(Input!$J31="Girl",IF(RANK(AZ28,($AV28:$BE28),0)&lt;=5,AZ28," ")," "))</f>
        <v> </v>
      </c>
      <c r="BW28" s="23" t="str">
        <f>IF(BA28=" "," ",IF(Input!$J31="Girl",IF(RANK(BA28,($AV28:$BE28),0)&lt;=5,BA28," ")," "))</f>
        <v> </v>
      </c>
      <c r="BX28" s="23" t="str">
        <f>IF(BB28=" "," ",IF(Input!$J31="Girl",IF(RANK(BB28,($AV28:$BE28),0)&lt;=5,BB28," ")," "))</f>
        <v> </v>
      </c>
      <c r="BY28" s="23" t="str">
        <f>IF(BC28=" "," ",IF(Input!$J31="Girl",IF(RANK(BC28,($AV28:$BE28),0)&lt;=5,BC28," ")," "))</f>
        <v> </v>
      </c>
      <c r="BZ28" s="23" t="str">
        <f>IF(BD28=" "," ",IF(Input!$J31="Girl",IF(RANK(BD28,($AV28:$BE28),0)&lt;=5,BD28," ")," "))</f>
        <v> </v>
      </c>
      <c r="CA28" s="23" t="str">
        <f>IF(BE28=" "," ",IF(Input!$J31="Girl",IF(RANK(BE28,($AV28:$BE28),0)&lt;=5,BE28," ")," "))</f>
        <v> </v>
      </c>
      <c r="CC28" s="37" t="str">
        <f t="shared" si="35"/>
        <v> </v>
      </c>
      <c r="CD28" s="37" t="str">
        <f t="shared" si="36"/>
        <v> </v>
      </c>
      <c r="CE28" s="37" t="str">
        <f t="shared" si="37"/>
        <v> </v>
      </c>
      <c r="CF28" s="37" t="str">
        <f t="shared" si="38"/>
        <v> </v>
      </c>
      <c r="CG28" s="37" t="str">
        <f t="shared" si="39"/>
        <v> </v>
      </c>
      <c r="CH28" s="37" t="str">
        <f t="shared" si="40"/>
        <v> </v>
      </c>
      <c r="CI28" s="37" t="str">
        <f t="shared" si="41"/>
        <v> </v>
      </c>
      <c r="CJ28" s="37" t="str">
        <f t="shared" si="42"/>
        <v> </v>
      </c>
      <c r="CK28" s="37" t="str">
        <f t="shared" si="43"/>
        <v> </v>
      </c>
      <c r="CL28" s="37" t="str">
        <f t="shared" si="44"/>
        <v> </v>
      </c>
      <c r="CM28" s="1"/>
      <c r="CN28" s="37" t="str">
        <f t="shared" si="45"/>
        <v> </v>
      </c>
      <c r="CO28" s="37" t="str">
        <f t="shared" si="46"/>
        <v> </v>
      </c>
      <c r="CP28" s="37" t="str">
        <f t="shared" si="47"/>
        <v> </v>
      </c>
      <c r="CQ28" s="37" t="str">
        <f t="shared" si="48"/>
        <v> </v>
      </c>
      <c r="CR28" s="37" t="str">
        <f t="shared" si="49"/>
        <v> </v>
      </c>
      <c r="CS28" s="37" t="str">
        <f t="shared" si="50"/>
        <v> </v>
      </c>
      <c r="CT28" s="37" t="str">
        <f t="shared" si="51"/>
        <v> </v>
      </c>
      <c r="CU28" s="37" t="str">
        <f t="shared" si="52"/>
        <v> </v>
      </c>
      <c r="CV28" s="37" t="str">
        <f t="shared" si="53"/>
        <v> </v>
      </c>
      <c r="CW28" s="37" t="str">
        <f t="shared" si="54"/>
        <v> </v>
      </c>
      <c r="CX28">
        <v>2.2E-05</v>
      </c>
      <c r="CY28">
        <v>6.19999999999999E-05</v>
      </c>
      <c r="CZ28">
        <v>0.000102</v>
      </c>
      <c r="DA28">
        <v>0.000142</v>
      </c>
      <c r="DB28">
        <v>0.000182</v>
      </c>
      <c r="DC28">
        <v>0.000222</v>
      </c>
      <c r="DD28">
        <v>0.000262</v>
      </c>
      <c r="DE28">
        <v>0.000302000000000001</v>
      </c>
      <c r="DF28">
        <v>0.000342000000000001</v>
      </c>
      <c r="DG28">
        <v>0.000382000000000001</v>
      </c>
      <c r="DH28" t="str">
        <f t="shared" si="55"/>
        <v> </v>
      </c>
      <c r="DI28" t="str">
        <f t="shared" si="56"/>
        <v> </v>
      </c>
      <c r="DJ28" t="str">
        <f t="shared" si="57"/>
        <v> </v>
      </c>
      <c r="DK28" t="str">
        <f t="shared" si="58"/>
        <v> </v>
      </c>
      <c r="DL28" t="str">
        <f t="shared" si="59"/>
        <v> </v>
      </c>
      <c r="DM28" t="str">
        <f t="shared" si="60"/>
        <v> </v>
      </c>
      <c r="DN28" t="str">
        <f t="shared" si="61"/>
        <v> </v>
      </c>
      <c r="DO28" t="str">
        <f t="shared" si="62"/>
        <v> </v>
      </c>
      <c r="DP28" t="str">
        <f t="shared" si="63"/>
        <v> </v>
      </c>
      <c r="DQ28" t="str">
        <f t="shared" si="64"/>
        <v> </v>
      </c>
      <c r="DR28" t="str">
        <f t="shared" si="65"/>
        <v> </v>
      </c>
      <c r="DS28" t="str">
        <f t="shared" si="66"/>
        <v> </v>
      </c>
      <c r="DT28" t="str">
        <f t="shared" si="67"/>
        <v> </v>
      </c>
      <c r="DU28" t="str">
        <f t="shared" si="68"/>
        <v> </v>
      </c>
      <c r="DV28" t="str">
        <f t="shared" si="69"/>
        <v> </v>
      </c>
      <c r="DW28" t="str">
        <f t="shared" si="70"/>
        <v> </v>
      </c>
      <c r="DX28" t="str">
        <f t="shared" si="71"/>
        <v> </v>
      </c>
      <c r="DY28" t="str">
        <f t="shared" si="72"/>
        <v> </v>
      </c>
      <c r="DZ28" t="str">
        <f t="shared" si="73"/>
        <v> </v>
      </c>
      <c r="EA28" t="str">
        <f t="shared" si="74"/>
        <v> </v>
      </c>
      <c r="EB28" t="str">
        <f t="shared" si="75"/>
        <v> </v>
      </c>
    </row>
    <row r="29" spans="3:132" ht="24" customHeight="1">
      <c r="C29" s="166">
        <f>Input!G32</f>
        <v>0</v>
      </c>
      <c r="D29" s="127" t="e">
        <f>Input!#REF!</f>
        <v>#REF!</v>
      </c>
      <c r="E29" s="127">
        <f>Input!H32</f>
        <v>0</v>
      </c>
      <c r="F29" s="127">
        <f>Input!I32</f>
        <v>0</v>
      </c>
      <c r="G29" s="127">
        <f>Input!J32</f>
        <v>0</v>
      </c>
      <c r="H29" s="127">
        <f t="shared" si="6"/>
        <v>0</v>
      </c>
      <c r="I29" s="127">
        <f t="shared" si="7"/>
        <v>0</v>
      </c>
      <c r="J29" s="127">
        <f t="shared" si="8"/>
        <v>0</v>
      </c>
      <c r="K29" s="127">
        <f t="shared" si="0"/>
        <v>0</v>
      </c>
      <c r="L29" s="127">
        <f t="shared" si="9"/>
        <v>0</v>
      </c>
      <c r="M29" s="127">
        <f t="shared" si="10"/>
        <v>0</v>
      </c>
      <c r="N29" s="127">
        <f t="shared" si="11"/>
        <v>0</v>
      </c>
      <c r="O29" s="127">
        <f t="shared" si="12"/>
        <v>0</v>
      </c>
      <c r="P29" s="127">
        <f t="shared" si="13"/>
        <v>0</v>
      </c>
      <c r="Q29" s="127">
        <f t="shared" si="14"/>
        <v>0</v>
      </c>
      <c r="R29" s="127">
        <f t="shared" si="15"/>
        <v>0</v>
      </c>
      <c r="S29" s="127">
        <f t="shared" si="16"/>
        <v>0</v>
      </c>
      <c r="T29" s="127" t="str">
        <f t="shared" si="17"/>
        <v> </v>
      </c>
      <c r="U29" s="127" t="str">
        <f t="shared" si="18"/>
        <v> </v>
      </c>
      <c r="V29" s="43" t="str">
        <f t="shared" si="19"/>
        <v> </v>
      </c>
      <c r="W29" s="43" t="str">
        <f t="shared" si="20"/>
        <v> </v>
      </c>
      <c r="X29" s="44">
        <f t="shared" si="21"/>
        <v>0</v>
      </c>
      <c r="Y29" s="5" t="str">
        <f t="shared" si="2"/>
        <v> -0-0</v>
      </c>
      <c r="Z29" s="5">
        <f>Input!G32</f>
        <v>0</v>
      </c>
      <c r="AA29" s="23">
        <f>IF(Input!H32=0,0,IF(ISNA(VLOOKUP((CONCATENATE("Balance Test-",Input!K32)),points1,2,)),0,(VLOOKUP((CONCATENATE("Balance Test-",Input!K32)),points1,2,))))</f>
        <v>0</v>
      </c>
      <c r="AB29" s="23">
        <f>IF(Input!H32=" "," ",IF(ISNA(VLOOKUP((CONCATENATE("Standing Long Jump-",Input!L32)),points1,2,)),0,(VLOOKUP((CONCATENATE("Standing Long Jump-",Input!L32)),points1,2,))))</f>
        <v>0</v>
      </c>
      <c r="AC29" s="23">
        <f>IF(Input!H32=" "," ",IF(ISNA(VLOOKUP((CONCATENATE("Speed Bounce-",Input!M32)),points1,2,)),0,(VLOOKUP((CONCATENATE("Speed Bounce-",Input!M32)),points1,2,))))</f>
        <v>0</v>
      </c>
      <c r="AD29" s="23">
        <f>IF(Input!H32=" "," ",IF(ISNA(VLOOKUP((CONCATENATE("Target Throw-",Input!N32)),points1,2,)),0,(VLOOKUP((CONCATENATE("Target Throw-",Input!N32)),points1,2,))))</f>
        <v>0</v>
      </c>
      <c r="AE29" s="23">
        <f>IF(Input!H32=0,0,IF(Input!$F32&gt;6,IF(ISNA(VLOOKUP((CONCATENATE("Overhead Heave-",Input!O32)),points1,2,)),0,(VLOOKUP((CONCATENATE("Overhead Heave-",Input!O32)),points1,2,))),0))</f>
        <v>0</v>
      </c>
      <c r="AF29" s="23">
        <f t="shared" si="22"/>
        <v>0</v>
      </c>
      <c r="AG29" s="23">
        <f>IF(Input!H32=" "," ",IF(ISNA(VLOOKUP((CONCATENATE("Hi-Stepper-",Input!P32)),points1,2,)),0,(VLOOKUP((CONCATENATE("Hi-Stepper-",Input!P32)),points1,2,))))</f>
        <v>0</v>
      </c>
      <c r="AH29" s="23">
        <f>IF(Input!H32=" "," ",IF(ISNA(VLOOKUP((CONCATENATE("Chest Push-",Input!Q32)),points1,2,)),0,(VLOOKUP((CONCATENATE("Chest Push-",Input!Q32)),points1,2,))))</f>
        <v>0</v>
      </c>
      <c r="AI29" s="23">
        <f>IF(Input!H32=0,0,IF(ISNA(VLOOKUP((CONCATENATE("Vertical Jump-",Input!R32)),points1,2,)),0,(VLOOKUP((CONCATENATE("Vertical Jump-",Input!R32)),points1,2,))))</f>
        <v>0</v>
      </c>
      <c r="AJ29" s="23">
        <f>IF(Input!H32=0,0,IF(ISNA(VLOOKUP((CONCATENATE("Shuttle Run-",Input!S32)),points1,2,)),0,(VLOOKUP((CONCATENATE("Shuttle Run-",Input!S32)),points1,2,))))</f>
        <v>0</v>
      </c>
      <c r="AK29" s="23">
        <f>IF(Input!H32=0,0,IF(ISNA(VLOOKUP((CONCATENATE("Javelin Throw-",Input!T32)),points1,2,)),0,(VLOOKUP((CONCATENATE("Javelin Throw-",Input!T32)),points1,2,))))</f>
        <v>0</v>
      </c>
      <c r="AL29" s="23">
        <f>IF(Input!H32=0,0,IF(Input!$F32&gt;6,IF(ISNA(VLOOKUP((CONCATENATE("Shot-",Input!U32)),points1,2,)),0,(VLOOKUP((CONCATENATE("Shot-",Input!U32)),points1,2,))),0))</f>
        <v>0</v>
      </c>
      <c r="AM29" s="23">
        <f t="shared" si="23"/>
        <v>0</v>
      </c>
      <c r="AN29" s="23">
        <f>IF(Input!H32=0,0,IF(ISNA(VLOOKUP((CONCATENATE("Standing Triple Jump-",Input!V32)),points1,2,)),0,(VLOOKUP((CONCATENATE("Standing Triple Jump-",Input!V32)),points1,2,))))</f>
        <v>0</v>
      </c>
      <c r="AO29" s="13">
        <f>IF(Input!$F32&gt;6,COUNT(Input!K32:M32,Input!P32:S32,Input!V32,Input!AA32:AB32),IF(Input!$F32&lt;=6,COUNT(Input!K32:N32,Input!P32:T32,Input!V32)))</f>
        <v>0</v>
      </c>
      <c r="AP29">
        <f>IF(AO29&gt;=5,(LARGE((AA29:AC29,AF29:AJ29,AM29:AN29),1))+LARGE((AA29:AC29,AF29:AJ29,AM29:AN29),2)+LARGE((AA29:AC29,AF29:AJ29,AM29:AN29),3)+LARGE((AA29:AC29,AF29:AJ29,AM29:AN29),4)+LARGE((AA29:AC29,AF29:AJ29,AM29:AN29),5),0)</f>
        <v>0</v>
      </c>
      <c r="AQ29">
        <f>IF(AP29=0,0,IF((Input!J32="Boy")*AND(Input!F32&gt;6),VLOOKUP(AP29,award2,3),IF((Input!J32="Girl")*AND(Input!F32&gt;6),VLOOKUP(AP29,award2,2),IF((Input!J32="Boy")*AND(Input!F32&lt;=6),VLOOKUP(AP29,award12,3),IF((Input!J32="Girl")*AND(Input!F32&lt;=6),VLOOKUP(AP29,award12,2),0)))))</f>
        <v>0</v>
      </c>
      <c r="AR29">
        <f>IF(Input!$F32&gt;6,COUNT(Input!K32:M32,Input!P32:S32,Input!V32,Input!AA32:AB32),IF(Input!$F32&lt;=6,COUNT(Input!K32:N32,Input!P32:T32,Input!V32)))</f>
        <v>0</v>
      </c>
      <c r="AS29">
        <f t="shared" si="24"/>
        <v>0</v>
      </c>
      <c r="AT29">
        <f>IF(AS29=0,0,IF((Input!J32="Boy")*AND(Input!F32&gt;6),VLOOKUP(AS29,award2,5),IF((Input!J32="Girl")*AND(Input!F32&gt;6),VLOOKUP(AS29,award2,4),IF((Input!J32="Boy")*AND(Input!F32&lt;=6),VLOOKUP(AS29,award12,5),IF((Input!J32="Girl")*AND(Input!F32&lt;=6),VLOOKUP(AS29,award12,4),0)))))</f>
        <v>0</v>
      </c>
      <c r="AV29" t="str">
        <f t="shared" si="25"/>
        <v> </v>
      </c>
      <c r="AW29" t="str">
        <f t="shared" si="26"/>
        <v> </v>
      </c>
      <c r="AX29" t="str">
        <f t="shared" si="27"/>
        <v> </v>
      </c>
      <c r="AY29" t="str">
        <f t="shared" si="28"/>
        <v> </v>
      </c>
      <c r="AZ29" t="str">
        <f t="shared" si="29"/>
        <v> </v>
      </c>
      <c r="BA29" t="str">
        <f t="shared" si="30"/>
        <v> </v>
      </c>
      <c r="BB29" t="str">
        <f t="shared" si="31"/>
        <v> </v>
      </c>
      <c r="BC29" t="str">
        <f t="shared" si="32"/>
        <v> </v>
      </c>
      <c r="BD29" t="str">
        <f t="shared" si="33"/>
        <v> </v>
      </c>
      <c r="BE29" t="str">
        <f t="shared" si="34"/>
        <v> </v>
      </c>
      <c r="BG29" s="23" t="str">
        <f>IF(AV29=" "," ",IF(Input!$J32="Boy",IF(RANK(AV29,($AV29:$BE29),0)&lt;=5,AV29," ")," "))</f>
        <v> </v>
      </c>
      <c r="BH29" s="23" t="str">
        <f>IF(AW29=" "," ",IF(Input!$J32="Boy",IF(RANK(AW29,($AV29:$BE29),0)&lt;=5,AW29," ")," "))</f>
        <v> </v>
      </c>
      <c r="BI29" s="23" t="str">
        <f>IF(AX29=" "," ",IF(Input!$J32="Boy",IF(RANK(AX29,($AV29:$BE29),0)&lt;=5,AX29," ")," "))</f>
        <v> </v>
      </c>
      <c r="BJ29" s="23" t="str">
        <f>IF(AY29=" "," ",IF(Input!$J32="Boy",IF(RANK(AY29,($AV29:$BE29),0)&lt;=5,AY29," ")," "))</f>
        <v> </v>
      </c>
      <c r="BK29" s="23" t="str">
        <f>IF(AZ29=" "," ",IF(Input!$J32="Boy",IF(RANK(AZ29,($AV29:$BE29),0)&lt;=5,AZ29," ")," "))</f>
        <v> </v>
      </c>
      <c r="BL29" s="23" t="str">
        <f>IF(BA29=" "," ",IF(Input!$J32="Boy",IF(RANK(BA29,($AV29:$BE29),0)&lt;=5,BA29," ")," "))</f>
        <v> </v>
      </c>
      <c r="BM29" s="23" t="str">
        <f>IF(BB29=" "," ",IF(Input!$J32="Boy",IF(RANK(BB29,($AV29:$BE29),0)&lt;=5,BB29," ")," "))</f>
        <v> </v>
      </c>
      <c r="BN29" s="23" t="str">
        <f>IF(BC29=" "," ",IF(Input!$J32="Boy",IF(RANK(BC29,($AV29:$BE29),0)&lt;=5,BC29," ")," "))</f>
        <v> </v>
      </c>
      <c r="BO29" s="23" t="str">
        <f>IF(BD29=" "," ",IF(Input!$J32="Boy",IF(RANK(BD29,($AV29:$BE29),0)&lt;=5,BD29," ")," "))</f>
        <v> </v>
      </c>
      <c r="BP29" s="23" t="str">
        <f>IF(BE29=" "," ",IF(Input!$J32="Boy",IF(RANK(BE29,($AV29:$BE29),0)&lt;=5,BE29," ")," "))</f>
        <v> </v>
      </c>
      <c r="BR29" s="23" t="str">
        <f>IF(AV29=" "," ",IF(Input!$J32="Girl",IF(RANK(AV29,($AV29:$BE29),0)&lt;=5,AV29," ")," "))</f>
        <v> </v>
      </c>
      <c r="BS29" s="23" t="str">
        <f>IF(AW29=" "," ",IF(Input!$J32="Girl",IF(RANK(AW29,($AV29:$BE29),0)&lt;=5,AW29," ")," "))</f>
        <v> </v>
      </c>
      <c r="BT29" s="23" t="str">
        <f>IF(AX29=" "," ",IF(Input!$J32="Girl",IF(RANK(AX29,($AV29:$BE29),0)&lt;=5,AX29," ")," "))</f>
        <v> </v>
      </c>
      <c r="BU29" s="23" t="str">
        <f>IF(AY29=" "," ",IF(Input!$J32="Girl",IF(RANK(AY29,($AV29:$BE29),0)&lt;=5,AY29," ")," "))</f>
        <v> </v>
      </c>
      <c r="BV29" s="23" t="str">
        <f>IF(AZ29=" "," ",IF(Input!$J32="Girl",IF(RANK(AZ29,($AV29:$BE29),0)&lt;=5,AZ29," ")," "))</f>
        <v> </v>
      </c>
      <c r="BW29" s="23" t="str">
        <f>IF(BA29=" "," ",IF(Input!$J32="Girl",IF(RANK(BA29,($AV29:$BE29),0)&lt;=5,BA29," ")," "))</f>
        <v> </v>
      </c>
      <c r="BX29" s="23" t="str">
        <f>IF(BB29=" "," ",IF(Input!$J32="Girl",IF(RANK(BB29,($AV29:$BE29),0)&lt;=5,BB29," ")," "))</f>
        <v> </v>
      </c>
      <c r="BY29" s="23" t="str">
        <f>IF(BC29=" "," ",IF(Input!$J32="Girl",IF(RANK(BC29,($AV29:$BE29),0)&lt;=5,BC29," ")," "))</f>
        <v> </v>
      </c>
      <c r="BZ29" s="23" t="str">
        <f>IF(BD29=" "," ",IF(Input!$J32="Girl",IF(RANK(BD29,($AV29:$BE29),0)&lt;=5,BD29," ")," "))</f>
        <v> </v>
      </c>
      <c r="CA29" s="23" t="str">
        <f>IF(BE29=" "," ",IF(Input!$J32="Girl",IF(RANK(BE29,($AV29:$BE29),0)&lt;=5,BE29," ")," "))</f>
        <v> </v>
      </c>
      <c r="CC29" s="37" t="str">
        <f t="shared" si="35"/>
        <v> </v>
      </c>
      <c r="CD29" s="37" t="str">
        <f t="shared" si="36"/>
        <v> </v>
      </c>
      <c r="CE29" s="37" t="str">
        <f t="shared" si="37"/>
        <v> </v>
      </c>
      <c r="CF29" s="37" t="str">
        <f t="shared" si="38"/>
        <v> </v>
      </c>
      <c r="CG29" s="37" t="str">
        <f t="shared" si="39"/>
        <v> </v>
      </c>
      <c r="CH29" s="37" t="str">
        <f t="shared" si="40"/>
        <v> </v>
      </c>
      <c r="CI29" s="37" t="str">
        <f t="shared" si="41"/>
        <v> </v>
      </c>
      <c r="CJ29" s="37" t="str">
        <f t="shared" si="42"/>
        <v> </v>
      </c>
      <c r="CK29" s="37" t="str">
        <f t="shared" si="43"/>
        <v> </v>
      </c>
      <c r="CL29" s="37" t="str">
        <f t="shared" si="44"/>
        <v> </v>
      </c>
      <c r="CM29" s="1"/>
      <c r="CN29" s="37" t="str">
        <f t="shared" si="45"/>
        <v> </v>
      </c>
      <c r="CO29" s="37" t="str">
        <f t="shared" si="46"/>
        <v> </v>
      </c>
      <c r="CP29" s="37" t="str">
        <f t="shared" si="47"/>
        <v> </v>
      </c>
      <c r="CQ29" s="37" t="str">
        <f t="shared" si="48"/>
        <v> </v>
      </c>
      <c r="CR29" s="37" t="str">
        <f t="shared" si="49"/>
        <v> </v>
      </c>
      <c r="CS29" s="37" t="str">
        <f t="shared" si="50"/>
        <v> </v>
      </c>
      <c r="CT29" s="37" t="str">
        <f t="shared" si="51"/>
        <v> </v>
      </c>
      <c r="CU29" s="37" t="str">
        <f t="shared" si="52"/>
        <v> </v>
      </c>
      <c r="CV29" s="37" t="str">
        <f t="shared" si="53"/>
        <v> </v>
      </c>
      <c r="CW29" s="37" t="str">
        <f t="shared" si="54"/>
        <v> </v>
      </c>
      <c r="CX29">
        <v>2.3E-05</v>
      </c>
      <c r="CY29">
        <v>6.29999999999999E-05</v>
      </c>
      <c r="CZ29">
        <v>0.000103</v>
      </c>
      <c r="DA29">
        <v>0.000143</v>
      </c>
      <c r="DB29">
        <v>0.000183</v>
      </c>
      <c r="DC29">
        <v>0.000223</v>
      </c>
      <c r="DD29">
        <v>0.000263</v>
      </c>
      <c r="DE29">
        <v>0.000303</v>
      </c>
      <c r="DF29">
        <v>0.000343</v>
      </c>
      <c r="DG29">
        <v>0.000383</v>
      </c>
      <c r="DH29" t="str">
        <f t="shared" si="55"/>
        <v> </v>
      </c>
      <c r="DI29" t="str">
        <f t="shared" si="56"/>
        <v> </v>
      </c>
      <c r="DJ29" t="str">
        <f t="shared" si="57"/>
        <v> </v>
      </c>
      <c r="DK29" t="str">
        <f t="shared" si="58"/>
        <v> </v>
      </c>
      <c r="DL29" t="str">
        <f t="shared" si="59"/>
        <v> </v>
      </c>
      <c r="DM29" t="str">
        <f t="shared" si="60"/>
        <v> </v>
      </c>
      <c r="DN29" t="str">
        <f t="shared" si="61"/>
        <v> </v>
      </c>
      <c r="DO29" t="str">
        <f t="shared" si="62"/>
        <v> </v>
      </c>
      <c r="DP29" t="str">
        <f t="shared" si="63"/>
        <v> </v>
      </c>
      <c r="DQ29" t="str">
        <f t="shared" si="64"/>
        <v> </v>
      </c>
      <c r="DR29" t="str">
        <f t="shared" si="65"/>
        <v> </v>
      </c>
      <c r="DS29" t="str">
        <f t="shared" si="66"/>
        <v> </v>
      </c>
      <c r="DT29" t="str">
        <f t="shared" si="67"/>
        <v> </v>
      </c>
      <c r="DU29" t="str">
        <f t="shared" si="68"/>
        <v> </v>
      </c>
      <c r="DV29" t="str">
        <f t="shared" si="69"/>
        <v> </v>
      </c>
      <c r="DW29" t="str">
        <f t="shared" si="70"/>
        <v> </v>
      </c>
      <c r="DX29" t="str">
        <f t="shared" si="71"/>
        <v> </v>
      </c>
      <c r="DY29" t="str">
        <f t="shared" si="72"/>
        <v> </v>
      </c>
      <c r="DZ29" t="str">
        <f t="shared" si="73"/>
        <v> </v>
      </c>
      <c r="EA29" t="str">
        <f t="shared" si="74"/>
        <v> </v>
      </c>
      <c r="EB29" t="str">
        <f t="shared" si="75"/>
        <v> </v>
      </c>
    </row>
    <row r="30" spans="3:132" ht="24" customHeight="1">
      <c r="C30" s="166">
        <f>Input!G33</f>
        <v>0</v>
      </c>
      <c r="D30" s="127" t="e">
        <f>Input!#REF!</f>
        <v>#REF!</v>
      </c>
      <c r="E30" s="127">
        <f>Input!H33</f>
        <v>0</v>
      </c>
      <c r="F30" s="127">
        <f>Input!I33</f>
        <v>0</v>
      </c>
      <c r="G30" s="127">
        <f>Input!J33</f>
        <v>0</v>
      </c>
      <c r="H30" s="127">
        <f t="shared" si="6"/>
        <v>0</v>
      </c>
      <c r="I30" s="127">
        <f t="shared" si="7"/>
        <v>0</v>
      </c>
      <c r="J30" s="127">
        <f t="shared" si="8"/>
        <v>0</v>
      </c>
      <c r="K30" s="127">
        <f t="shared" si="0"/>
        <v>0</v>
      </c>
      <c r="L30" s="127">
        <f t="shared" si="9"/>
        <v>0</v>
      </c>
      <c r="M30" s="127">
        <f t="shared" si="10"/>
        <v>0</v>
      </c>
      <c r="N30" s="127">
        <f t="shared" si="11"/>
        <v>0</v>
      </c>
      <c r="O30" s="127">
        <f t="shared" si="12"/>
        <v>0</v>
      </c>
      <c r="P30" s="127">
        <f t="shared" si="13"/>
        <v>0</v>
      </c>
      <c r="Q30" s="127">
        <f t="shared" si="14"/>
        <v>0</v>
      </c>
      <c r="R30" s="127">
        <f t="shared" si="15"/>
        <v>0</v>
      </c>
      <c r="S30" s="127">
        <f t="shared" si="16"/>
        <v>0</v>
      </c>
      <c r="T30" s="127" t="str">
        <f t="shared" si="17"/>
        <v> </v>
      </c>
      <c r="U30" s="127" t="str">
        <f t="shared" si="18"/>
        <v> </v>
      </c>
      <c r="V30" s="43" t="str">
        <f t="shared" si="19"/>
        <v> </v>
      </c>
      <c r="W30" s="43" t="str">
        <f t="shared" si="20"/>
        <v> </v>
      </c>
      <c r="X30" s="44">
        <f t="shared" si="21"/>
        <v>0</v>
      </c>
      <c r="Y30" s="5" t="str">
        <f t="shared" si="2"/>
        <v> -0-0</v>
      </c>
      <c r="Z30" s="5">
        <f>Input!G33</f>
        <v>0</v>
      </c>
      <c r="AA30" s="23">
        <f>IF(Input!H33=0,0,IF(ISNA(VLOOKUP((CONCATENATE("Balance Test-",Input!K33)),points1,2,)),0,(VLOOKUP((CONCATENATE("Balance Test-",Input!K33)),points1,2,))))</f>
        <v>0</v>
      </c>
      <c r="AB30" s="23">
        <f>IF(Input!H33=" "," ",IF(ISNA(VLOOKUP((CONCATENATE("Standing Long Jump-",Input!L33)),points1,2,)),0,(VLOOKUP((CONCATENATE("Standing Long Jump-",Input!L33)),points1,2,))))</f>
        <v>0</v>
      </c>
      <c r="AC30" s="23">
        <f>IF(Input!H33=" "," ",IF(ISNA(VLOOKUP((CONCATENATE("Speed Bounce-",Input!M33)),points1,2,)),0,(VLOOKUP((CONCATENATE("Speed Bounce-",Input!M33)),points1,2,))))</f>
        <v>0</v>
      </c>
      <c r="AD30" s="23">
        <f>IF(Input!H33=" "," ",IF(ISNA(VLOOKUP((CONCATENATE("Target Throw-",Input!N33)),points1,2,)),0,(VLOOKUP((CONCATENATE("Target Throw-",Input!N33)),points1,2,))))</f>
        <v>0</v>
      </c>
      <c r="AE30" s="23">
        <f>IF(Input!H33=0,0,IF(Input!$F33&gt;6,IF(ISNA(VLOOKUP((CONCATENATE("Overhead Heave-",Input!O33)),points1,2,)),0,(VLOOKUP((CONCATENATE("Overhead Heave-",Input!O33)),points1,2,))),0))</f>
        <v>0</v>
      </c>
      <c r="AF30" s="23">
        <f t="shared" si="22"/>
        <v>0</v>
      </c>
      <c r="AG30" s="23">
        <f>IF(Input!H33=" "," ",IF(ISNA(VLOOKUP((CONCATENATE("Hi-Stepper-",Input!P33)),points1,2,)),0,(VLOOKUP((CONCATENATE("Hi-Stepper-",Input!P33)),points1,2,))))</f>
        <v>0</v>
      </c>
      <c r="AH30" s="23">
        <f>IF(Input!H33=" "," ",IF(ISNA(VLOOKUP((CONCATENATE("Chest Push-",Input!Q33)),points1,2,)),0,(VLOOKUP((CONCATENATE("Chest Push-",Input!Q33)),points1,2,))))</f>
        <v>0</v>
      </c>
      <c r="AI30" s="23">
        <f>IF(Input!H33=0,0,IF(ISNA(VLOOKUP((CONCATENATE("Vertical Jump-",Input!R33)),points1,2,)),0,(VLOOKUP((CONCATENATE("Vertical Jump-",Input!R33)),points1,2,))))</f>
        <v>0</v>
      </c>
      <c r="AJ30" s="23">
        <f>IF(Input!H33=0,0,IF(ISNA(VLOOKUP((CONCATENATE("Shuttle Run-",Input!S33)),points1,2,)),0,(VLOOKUP((CONCATENATE("Shuttle Run-",Input!S33)),points1,2,))))</f>
        <v>0</v>
      </c>
      <c r="AK30" s="23">
        <f>IF(Input!H33=0,0,IF(ISNA(VLOOKUP((CONCATENATE("Javelin Throw-",Input!T33)),points1,2,)),0,(VLOOKUP((CONCATENATE("Javelin Throw-",Input!T33)),points1,2,))))</f>
        <v>0</v>
      </c>
      <c r="AL30" s="23">
        <f>IF(Input!H33=0,0,IF(Input!$F33&gt;6,IF(ISNA(VLOOKUP((CONCATENATE("Shot-",Input!U33)),points1,2,)),0,(VLOOKUP((CONCATENATE("Shot-",Input!U33)),points1,2,))),0))</f>
        <v>0</v>
      </c>
      <c r="AM30" s="23">
        <f t="shared" si="23"/>
        <v>0</v>
      </c>
      <c r="AN30" s="23">
        <f>IF(Input!H33=0,0,IF(ISNA(VLOOKUP((CONCATENATE("Standing Triple Jump-",Input!V33)),points1,2,)),0,(VLOOKUP((CONCATENATE("Standing Triple Jump-",Input!V33)),points1,2,))))</f>
        <v>0</v>
      </c>
      <c r="AO30" s="13">
        <f>IF(Input!$F33&gt;6,COUNT(Input!K33:M33,Input!P33:S33,Input!V33,Input!AA33:AB33),IF(Input!$F33&lt;=6,COUNT(Input!K33:N33,Input!P33:T33,Input!V33)))</f>
        <v>0</v>
      </c>
      <c r="AP30">
        <f>IF(AO30&gt;=5,(LARGE((AA30:AC30,AF30:AJ30,AM30:AN30),1))+LARGE((AA30:AC30,AF30:AJ30,AM30:AN30),2)+LARGE((AA30:AC30,AF30:AJ30,AM30:AN30),3)+LARGE((AA30:AC30,AF30:AJ30,AM30:AN30),4)+LARGE((AA30:AC30,AF30:AJ30,AM30:AN30),5),0)</f>
        <v>0</v>
      </c>
      <c r="AQ30">
        <f>IF(AP30=0,0,IF((Input!J33="Boy")*AND(Input!F33&gt;6),VLOOKUP(AP30,award2,3),IF((Input!J33="Girl")*AND(Input!F33&gt;6),VLOOKUP(AP30,award2,2),IF((Input!J33="Boy")*AND(Input!F33&lt;=6),VLOOKUP(AP30,award12,3),IF((Input!J33="Girl")*AND(Input!F33&lt;=6),VLOOKUP(AP30,award12,2),0)))))</f>
        <v>0</v>
      </c>
      <c r="AR30">
        <f>IF(Input!$F33&gt;6,COUNT(Input!K33:M33,Input!P33:S33,Input!V33,Input!AA33:AB33),IF(Input!$F33&lt;=6,COUNT(Input!K33:N33,Input!P33:T33,Input!V33)))</f>
        <v>0</v>
      </c>
      <c r="AS30">
        <f t="shared" si="24"/>
        <v>0</v>
      </c>
      <c r="AT30">
        <f>IF(AS30=0,0,IF((Input!J33="Boy")*AND(Input!F33&gt;6),VLOOKUP(AS30,award2,5),IF((Input!J33="Girl")*AND(Input!F33&gt;6),VLOOKUP(AS30,award2,4),IF((Input!J33="Boy")*AND(Input!F33&lt;=6),VLOOKUP(AS30,award12,5),IF((Input!J33="Girl")*AND(Input!F33&lt;=6),VLOOKUP(AS30,award12,4),0)))))</f>
        <v>0</v>
      </c>
      <c r="AV30" t="str">
        <f t="shared" si="25"/>
        <v> </v>
      </c>
      <c r="AW30" t="str">
        <f t="shared" si="26"/>
        <v> </v>
      </c>
      <c r="AX30" t="str">
        <f t="shared" si="27"/>
        <v> </v>
      </c>
      <c r="AY30" t="str">
        <f t="shared" si="28"/>
        <v> </v>
      </c>
      <c r="AZ30" t="str">
        <f t="shared" si="29"/>
        <v> </v>
      </c>
      <c r="BA30" t="str">
        <f t="shared" si="30"/>
        <v> </v>
      </c>
      <c r="BB30" t="str">
        <f t="shared" si="31"/>
        <v> </v>
      </c>
      <c r="BC30" t="str">
        <f t="shared" si="32"/>
        <v> </v>
      </c>
      <c r="BD30" t="str">
        <f t="shared" si="33"/>
        <v> </v>
      </c>
      <c r="BE30" t="str">
        <f t="shared" si="34"/>
        <v> </v>
      </c>
      <c r="BG30" s="23" t="str">
        <f>IF(AV30=" "," ",IF(Input!$J33="Boy",IF(RANK(AV30,($AV30:$BE30),0)&lt;=5,AV30," ")," "))</f>
        <v> </v>
      </c>
      <c r="BH30" s="23" t="str">
        <f>IF(AW30=" "," ",IF(Input!$J33="Boy",IF(RANK(AW30,($AV30:$BE30),0)&lt;=5,AW30," ")," "))</f>
        <v> </v>
      </c>
      <c r="BI30" s="23" t="str">
        <f>IF(AX30=" "," ",IF(Input!$J33="Boy",IF(RANK(AX30,($AV30:$BE30),0)&lt;=5,AX30," ")," "))</f>
        <v> </v>
      </c>
      <c r="BJ30" s="23" t="str">
        <f>IF(AY30=" "," ",IF(Input!$J33="Boy",IF(RANK(AY30,($AV30:$BE30),0)&lt;=5,AY30," ")," "))</f>
        <v> </v>
      </c>
      <c r="BK30" s="23" t="str">
        <f>IF(AZ30=" "," ",IF(Input!$J33="Boy",IF(RANK(AZ30,($AV30:$BE30),0)&lt;=5,AZ30," ")," "))</f>
        <v> </v>
      </c>
      <c r="BL30" s="23" t="str">
        <f>IF(BA30=" "," ",IF(Input!$J33="Boy",IF(RANK(BA30,($AV30:$BE30),0)&lt;=5,BA30," ")," "))</f>
        <v> </v>
      </c>
      <c r="BM30" s="23" t="str">
        <f>IF(BB30=" "," ",IF(Input!$J33="Boy",IF(RANK(BB30,($AV30:$BE30),0)&lt;=5,BB30," ")," "))</f>
        <v> </v>
      </c>
      <c r="BN30" s="23" t="str">
        <f>IF(BC30=" "," ",IF(Input!$J33="Boy",IF(RANK(BC30,($AV30:$BE30),0)&lt;=5,BC30," ")," "))</f>
        <v> </v>
      </c>
      <c r="BO30" s="23" t="str">
        <f>IF(BD30=" "," ",IF(Input!$J33="Boy",IF(RANK(BD30,($AV30:$BE30),0)&lt;=5,BD30," ")," "))</f>
        <v> </v>
      </c>
      <c r="BP30" s="23" t="str">
        <f>IF(BE30=" "," ",IF(Input!$J33="Boy",IF(RANK(BE30,($AV30:$BE30),0)&lt;=5,BE30," ")," "))</f>
        <v> </v>
      </c>
      <c r="BR30" s="23" t="str">
        <f>IF(AV30=" "," ",IF(Input!$J33="Girl",IF(RANK(AV30,($AV30:$BE30),0)&lt;=5,AV30," ")," "))</f>
        <v> </v>
      </c>
      <c r="BS30" s="23" t="str">
        <f>IF(AW30=" "," ",IF(Input!$J33="Girl",IF(RANK(AW30,($AV30:$BE30),0)&lt;=5,AW30," ")," "))</f>
        <v> </v>
      </c>
      <c r="BT30" s="23" t="str">
        <f>IF(AX30=" "," ",IF(Input!$J33="Girl",IF(RANK(AX30,($AV30:$BE30),0)&lt;=5,AX30," ")," "))</f>
        <v> </v>
      </c>
      <c r="BU30" s="23" t="str">
        <f>IF(AY30=" "," ",IF(Input!$J33="Girl",IF(RANK(AY30,($AV30:$BE30),0)&lt;=5,AY30," ")," "))</f>
        <v> </v>
      </c>
      <c r="BV30" s="23" t="str">
        <f>IF(AZ30=" "," ",IF(Input!$J33="Girl",IF(RANK(AZ30,($AV30:$BE30),0)&lt;=5,AZ30," ")," "))</f>
        <v> </v>
      </c>
      <c r="BW30" s="23" t="str">
        <f>IF(BA30=" "," ",IF(Input!$J33="Girl",IF(RANK(BA30,($AV30:$BE30),0)&lt;=5,BA30," ")," "))</f>
        <v> </v>
      </c>
      <c r="BX30" s="23" t="str">
        <f>IF(BB30=" "," ",IF(Input!$J33="Girl",IF(RANK(BB30,($AV30:$BE30),0)&lt;=5,BB30," ")," "))</f>
        <v> </v>
      </c>
      <c r="BY30" s="23" t="str">
        <f>IF(BC30=" "," ",IF(Input!$J33="Girl",IF(RANK(BC30,($AV30:$BE30),0)&lt;=5,BC30," ")," "))</f>
        <v> </v>
      </c>
      <c r="BZ30" s="23" t="str">
        <f>IF(BD30=" "," ",IF(Input!$J33="Girl",IF(RANK(BD30,($AV30:$BE30),0)&lt;=5,BD30," ")," "))</f>
        <v> </v>
      </c>
      <c r="CA30" s="23" t="str">
        <f>IF(BE30=" "," ",IF(Input!$J33="Girl",IF(RANK(BE30,($AV30:$BE30),0)&lt;=5,BE30," ")," "))</f>
        <v> </v>
      </c>
      <c r="CC30" s="37" t="str">
        <f t="shared" si="35"/>
        <v> </v>
      </c>
      <c r="CD30" s="37" t="str">
        <f t="shared" si="36"/>
        <v> </v>
      </c>
      <c r="CE30" s="37" t="str">
        <f t="shared" si="37"/>
        <v> </v>
      </c>
      <c r="CF30" s="37" t="str">
        <f t="shared" si="38"/>
        <v> </v>
      </c>
      <c r="CG30" s="37" t="str">
        <f t="shared" si="39"/>
        <v> </v>
      </c>
      <c r="CH30" s="37" t="str">
        <f t="shared" si="40"/>
        <v> </v>
      </c>
      <c r="CI30" s="37" t="str">
        <f t="shared" si="41"/>
        <v> </v>
      </c>
      <c r="CJ30" s="37" t="str">
        <f t="shared" si="42"/>
        <v> </v>
      </c>
      <c r="CK30" s="37" t="str">
        <f t="shared" si="43"/>
        <v> </v>
      </c>
      <c r="CL30" s="37" t="str">
        <f t="shared" si="44"/>
        <v> </v>
      </c>
      <c r="CM30" s="1"/>
      <c r="CN30" s="37" t="str">
        <f t="shared" si="45"/>
        <v> </v>
      </c>
      <c r="CO30" s="37" t="str">
        <f t="shared" si="46"/>
        <v> </v>
      </c>
      <c r="CP30" s="37" t="str">
        <f t="shared" si="47"/>
        <v> </v>
      </c>
      <c r="CQ30" s="37" t="str">
        <f t="shared" si="48"/>
        <v> </v>
      </c>
      <c r="CR30" s="37" t="str">
        <f t="shared" si="49"/>
        <v> </v>
      </c>
      <c r="CS30" s="37" t="str">
        <f t="shared" si="50"/>
        <v> </v>
      </c>
      <c r="CT30" s="37" t="str">
        <f t="shared" si="51"/>
        <v> </v>
      </c>
      <c r="CU30" s="37" t="str">
        <f t="shared" si="52"/>
        <v> </v>
      </c>
      <c r="CV30" s="37" t="str">
        <f t="shared" si="53"/>
        <v> </v>
      </c>
      <c r="CW30" s="37" t="str">
        <f t="shared" si="54"/>
        <v> </v>
      </c>
      <c r="CX30">
        <v>2.4E-05</v>
      </c>
      <c r="CY30">
        <v>6.39999999999999E-05</v>
      </c>
      <c r="CZ30">
        <v>0.000104</v>
      </c>
      <c r="DA30">
        <v>0.000144</v>
      </c>
      <c r="DB30">
        <v>0.000184</v>
      </c>
      <c r="DC30">
        <v>0.000224</v>
      </c>
      <c r="DD30">
        <v>0.000264</v>
      </c>
      <c r="DE30">
        <v>0.000304000000000001</v>
      </c>
      <c r="DF30">
        <v>0.000344000000000001</v>
      </c>
      <c r="DG30">
        <v>0.000384000000000001</v>
      </c>
      <c r="DH30" t="str">
        <f t="shared" si="55"/>
        <v> </v>
      </c>
      <c r="DI30" t="str">
        <f t="shared" si="56"/>
        <v> </v>
      </c>
      <c r="DJ30" t="str">
        <f t="shared" si="57"/>
        <v> </v>
      </c>
      <c r="DK30" t="str">
        <f t="shared" si="58"/>
        <v> </v>
      </c>
      <c r="DL30" t="str">
        <f t="shared" si="59"/>
        <v> </v>
      </c>
      <c r="DM30" t="str">
        <f t="shared" si="60"/>
        <v> </v>
      </c>
      <c r="DN30" t="str">
        <f t="shared" si="61"/>
        <v> </v>
      </c>
      <c r="DO30" t="str">
        <f t="shared" si="62"/>
        <v> </v>
      </c>
      <c r="DP30" t="str">
        <f t="shared" si="63"/>
        <v> </v>
      </c>
      <c r="DQ30" t="str">
        <f t="shared" si="64"/>
        <v> </v>
      </c>
      <c r="DR30" t="str">
        <f t="shared" si="65"/>
        <v> </v>
      </c>
      <c r="DS30" t="str">
        <f t="shared" si="66"/>
        <v> </v>
      </c>
      <c r="DT30" t="str">
        <f t="shared" si="67"/>
        <v> </v>
      </c>
      <c r="DU30" t="str">
        <f t="shared" si="68"/>
        <v> </v>
      </c>
      <c r="DV30" t="str">
        <f t="shared" si="69"/>
        <v> </v>
      </c>
      <c r="DW30" t="str">
        <f t="shared" si="70"/>
        <v> </v>
      </c>
      <c r="DX30" t="str">
        <f t="shared" si="71"/>
        <v> </v>
      </c>
      <c r="DY30" t="str">
        <f t="shared" si="72"/>
        <v> </v>
      </c>
      <c r="DZ30" t="str">
        <f t="shared" si="73"/>
        <v> </v>
      </c>
      <c r="EA30" t="str">
        <f t="shared" si="74"/>
        <v> </v>
      </c>
      <c r="EB30" t="str">
        <f t="shared" si="75"/>
        <v> </v>
      </c>
    </row>
    <row r="31" spans="3:132" ht="24" customHeight="1">
      <c r="C31" s="166">
        <f>Input!G34</f>
        <v>0</v>
      </c>
      <c r="D31" s="127" t="e">
        <f>Input!#REF!</f>
        <v>#REF!</v>
      </c>
      <c r="E31" s="127">
        <f>Input!H34</f>
        <v>0</v>
      </c>
      <c r="F31" s="127">
        <f>Input!I34</f>
        <v>0</v>
      </c>
      <c r="G31" s="127">
        <f>Input!J34</f>
        <v>0</v>
      </c>
      <c r="H31" s="127">
        <f t="shared" si="6"/>
        <v>0</v>
      </c>
      <c r="I31" s="127">
        <f t="shared" si="7"/>
        <v>0</v>
      </c>
      <c r="J31" s="127">
        <f t="shared" si="8"/>
        <v>0</v>
      </c>
      <c r="K31" s="127">
        <f t="shared" si="0"/>
        <v>0</v>
      </c>
      <c r="L31" s="127">
        <f t="shared" si="9"/>
        <v>0</v>
      </c>
      <c r="M31" s="127">
        <f t="shared" si="10"/>
        <v>0</v>
      </c>
      <c r="N31" s="127">
        <f t="shared" si="11"/>
        <v>0</v>
      </c>
      <c r="O31" s="127">
        <f t="shared" si="12"/>
        <v>0</v>
      </c>
      <c r="P31" s="127">
        <f t="shared" si="13"/>
        <v>0</v>
      </c>
      <c r="Q31" s="127">
        <f t="shared" si="14"/>
        <v>0</v>
      </c>
      <c r="R31" s="127">
        <f t="shared" si="15"/>
        <v>0</v>
      </c>
      <c r="S31" s="127">
        <f t="shared" si="16"/>
        <v>0</v>
      </c>
      <c r="T31" s="127" t="str">
        <f t="shared" si="17"/>
        <v> </v>
      </c>
      <c r="U31" s="127" t="str">
        <f t="shared" si="18"/>
        <v> </v>
      </c>
      <c r="V31" s="43" t="str">
        <f t="shared" si="19"/>
        <v> </v>
      </c>
      <c r="W31" s="43" t="str">
        <f t="shared" si="20"/>
        <v> </v>
      </c>
      <c r="X31" s="44">
        <f t="shared" si="21"/>
        <v>0</v>
      </c>
      <c r="Y31" s="5" t="str">
        <f t="shared" si="2"/>
        <v> -0-0</v>
      </c>
      <c r="Z31" s="5">
        <f>Input!G34</f>
        <v>0</v>
      </c>
      <c r="AA31" s="23">
        <f>IF(Input!H34=0,0,IF(ISNA(VLOOKUP((CONCATENATE("Balance Test-",Input!K34)),points1,2,)),0,(VLOOKUP((CONCATENATE("Balance Test-",Input!K34)),points1,2,))))</f>
        <v>0</v>
      </c>
      <c r="AB31" s="23">
        <f>IF(Input!H34=" "," ",IF(ISNA(VLOOKUP((CONCATENATE("Standing Long Jump-",Input!L34)),points1,2,)),0,(VLOOKUP((CONCATENATE("Standing Long Jump-",Input!L34)),points1,2,))))</f>
        <v>0</v>
      </c>
      <c r="AC31" s="23">
        <f>IF(Input!H34=" "," ",IF(ISNA(VLOOKUP((CONCATENATE("Speed Bounce-",Input!M34)),points1,2,)),0,(VLOOKUP((CONCATENATE("Speed Bounce-",Input!M34)),points1,2,))))</f>
        <v>0</v>
      </c>
      <c r="AD31" s="23">
        <f>IF(Input!H34=" "," ",IF(ISNA(VLOOKUP((CONCATENATE("Target Throw-",Input!N34)),points1,2,)),0,(VLOOKUP((CONCATENATE("Target Throw-",Input!N34)),points1,2,))))</f>
        <v>0</v>
      </c>
      <c r="AE31" s="23">
        <f>IF(Input!H34=0,0,IF(Input!$F34&gt;6,IF(ISNA(VLOOKUP((CONCATENATE("Overhead Heave-",Input!O34)),points1,2,)),0,(VLOOKUP((CONCATENATE("Overhead Heave-",Input!O34)),points1,2,))),0))</f>
        <v>0</v>
      </c>
      <c r="AF31" s="23">
        <f t="shared" si="22"/>
        <v>0</v>
      </c>
      <c r="AG31" s="23">
        <f>IF(Input!H34=" "," ",IF(ISNA(VLOOKUP((CONCATENATE("Hi-Stepper-",Input!P34)),points1,2,)),0,(VLOOKUP((CONCATENATE("Hi-Stepper-",Input!P34)),points1,2,))))</f>
        <v>0</v>
      </c>
      <c r="AH31" s="23">
        <f>IF(Input!H34=" "," ",IF(ISNA(VLOOKUP((CONCATENATE("Chest Push-",Input!Q34)),points1,2,)),0,(VLOOKUP((CONCATENATE("Chest Push-",Input!Q34)),points1,2,))))</f>
        <v>0</v>
      </c>
      <c r="AI31" s="23">
        <f>IF(Input!H34=0,0,IF(ISNA(VLOOKUP((CONCATENATE("Vertical Jump-",Input!R34)),points1,2,)),0,(VLOOKUP((CONCATENATE("Vertical Jump-",Input!R34)),points1,2,))))</f>
        <v>0</v>
      </c>
      <c r="AJ31" s="23">
        <f>IF(Input!H34=0,0,IF(ISNA(VLOOKUP((CONCATENATE("Shuttle Run-",Input!S34)),points1,2,)),0,(VLOOKUP((CONCATENATE("Shuttle Run-",Input!S34)),points1,2,))))</f>
        <v>0</v>
      </c>
      <c r="AK31" s="23">
        <f>IF(Input!H34=0,0,IF(ISNA(VLOOKUP((CONCATENATE("Javelin Throw-",Input!T34)),points1,2,)),0,(VLOOKUP((CONCATENATE("Javelin Throw-",Input!T34)),points1,2,))))</f>
        <v>0</v>
      </c>
      <c r="AL31" s="23">
        <f>IF(Input!H34=0,0,IF(Input!$F34&gt;6,IF(ISNA(VLOOKUP((CONCATENATE("Shot-",Input!U34)),points1,2,)),0,(VLOOKUP((CONCATENATE("Shot-",Input!U34)),points1,2,))),0))</f>
        <v>0</v>
      </c>
      <c r="AM31" s="23">
        <f t="shared" si="23"/>
        <v>0</v>
      </c>
      <c r="AN31" s="23">
        <f>IF(Input!H34=0,0,IF(ISNA(VLOOKUP((CONCATENATE("Standing Triple Jump-",Input!V34)),points1,2,)),0,(VLOOKUP((CONCATENATE("Standing Triple Jump-",Input!V34)),points1,2,))))</f>
        <v>0</v>
      </c>
      <c r="AO31" s="13">
        <f>IF(Input!$F34&gt;6,COUNT(Input!K34:M34,Input!P34:S34,Input!V34,Input!AA34:AB34),IF(Input!$F34&lt;=6,COUNT(Input!K34:N34,Input!P34:T34,Input!V34)))</f>
        <v>0</v>
      </c>
      <c r="AP31">
        <f>IF(AO31&gt;=5,(LARGE((AA31:AC31,AF31:AJ31,AM31:AN31),1))+LARGE((AA31:AC31,AF31:AJ31,AM31:AN31),2)+LARGE((AA31:AC31,AF31:AJ31,AM31:AN31),3)+LARGE((AA31:AC31,AF31:AJ31,AM31:AN31),4)+LARGE((AA31:AC31,AF31:AJ31,AM31:AN31),5),0)</f>
        <v>0</v>
      </c>
      <c r="AQ31">
        <f>IF(AP31=0,0,IF((Input!J34="Boy")*AND(Input!F34&gt;6),VLOOKUP(AP31,award2,3),IF((Input!J34="Girl")*AND(Input!F34&gt;6),VLOOKUP(AP31,award2,2),IF((Input!J34="Boy")*AND(Input!F34&lt;=6),VLOOKUP(AP31,award12,3),IF((Input!J34="Girl")*AND(Input!F34&lt;=6),VLOOKUP(AP31,award12,2),0)))))</f>
        <v>0</v>
      </c>
      <c r="AR31">
        <f>IF(Input!$F34&gt;6,COUNT(Input!K34:M34,Input!P34:S34,Input!V34,Input!AA34:AB34),IF(Input!$F34&lt;=6,COUNT(Input!K34:N34,Input!P34:T34,Input!V34)))</f>
        <v>0</v>
      </c>
      <c r="AS31">
        <f t="shared" si="24"/>
        <v>0</v>
      </c>
      <c r="AT31">
        <f>IF(AS31=0,0,IF((Input!J34="Boy")*AND(Input!F34&gt;6),VLOOKUP(AS31,award2,5),IF((Input!J34="Girl")*AND(Input!F34&gt;6),VLOOKUP(AS31,award2,4),IF((Input!J34="Boy")*AND(Input!F34&lt;=6),VLOOKUP(AS31,award12,5),IF((Input!J34="Girl")*AND(Input!F34&lt;=6),VLOOKUP(AS31,award12,4),0)))))</f>
        <v>0</v>
      </c>
      <c r="AV31" t="str">
        <f t="shared" si="25"/>
        <v> </v>
      </c>
      <c r="AW31" t="str">
        <f t="shared" si="26"/>
        <v> </v>
      </c>
      <c r="AX31" t="str">
        <f t="shared" si="27"/>
        <v> </v>
      </c>
      <c r="AY31" t="str">
        <f t="shared" si="28"/>
        <v> </v>
      </c>
      <c r="AZ31" t="str">
        <f t="shared" si="29"/>
        <v> </v>
      </c>
      <c r="BA31" t="str">
        <f t="shared" si="30"/>
        <v> </v>
      </c>
      <c r="BB31" t="str">
        <f t="shared" si="31"/>
        <v> </v>
      </c>
      <c r="BC31" t="str">
        <f t="shared" si="32"/>
        <v> </v>
      </c>
      <c r="BD31" t="str">
        <f t="shared" si="33"/>
        <v> </v>
      </c>
      <c r="BE31" t="str">
        <f t="shared" si="34"/>
        <v> </v>
      </c>
      <c r="BG31" s="23" t="str">
        <f>IF(AV31=" "," ",IF(Input!$J34="Boy",IF(RANK(AV31,($AV31:$BE31),0)&lt;=5,AV31," ")," "))</f>
        <v> </v>
      </c>
      <c r="BH31" s="23" t="str">
        <f>IF(AW31=" "," ",IF(Input!$J34="Boy",IF(RANK(AW31,($AV31:$BE31),0)&lt;=5,AW31," ")," "))</f>
        <v> </v>
      </c>
      <c r="BI31" s="23" t="str">
        <f>IF(AX31=" "," ",IF(Input!$J34="Boy",IF(RANK(AX31,($AV31:$BE31),0)&lt;=5,AX31," ")," "))</f>
        <v> </v>
      </c>
      <c r="BJ31" s="23" t="str">
        <f>IF(AY31=" "," ",IF(Input!$J34="Boy",IF(RANK(AY31,($AV31:$BE31),0)&lt;=5,AY31," ")," "))</f>
        <v> </v>
      </c>
      <c r="BK31" s="23" t="str">
        <f>IF(AZ31=" "," ",IF(Input!$J34="Boy",IF(RANK(AZ31,($AV31:$BE31),0)&lt;=5,AZ31," ")," "))</f>
        <v> </v>
      </c>
      <c r="BL31" s="23" t="str">
        <f>IF(BA31=" "," ",IF(Input!$J34="Boy",IF(RANK(BA31,($AV31:$BE31),0)&lt;=5,BA31," ")," "))</f>
        <v> </v>
      </c>
      <c r="BM31" s="23" t="str">
        <f>IF(BB31=" "," ",IF(Input!$J34="Boy",IF(RANK(BB31,($AV31:$BE31),0)&lt;=5,BB31," ")," "))</f>
        <v> </v>
      </c>
      <c r="BN31" s="23" t="str">
        <f>IF(BC31=" "," ",IF(Input!$J34="Boy",IF(RANK(BC31,($AV31:$BE31),0)&lt;=5,BC31," ")," "))</f>
        <v> </v>
      </c>
      <c r="BO31" s="23" t="str">
        <f>IF(BD31=" "," ",IF(Input!$J34="Boy",IF(RANK(BD31,($AV31:$BE31),0)&lt;=5,BD31," ")," "))</f>
        <v> </v>
      </c>
      <c r="BP31" s="23" t="str">
        <f>IF(BE31=" "," ",IF(Input!$J34="Boy",IF(RANK(BE31,($AV31:$BE31),0)&lt;=5,BE31," ")," "))</f>
        <v> </v>
      </c>
      <c r="BR31" s="23" t="str">
        <f>IF(AV31=" "," ",IF(Input!$J34="Girl",IF(RANK(AV31,($AV31:$BE31),0)&lt;=5,AV31," ")," "))</f>
        <v> </v>
      </c>
      <c r="BS31" s="23" t="str">
        <f>IF(AW31=" "," ",IF(Input!$J34="Girl",IF(RANK(AW31,($AV31:$BE31),0)&lt;=5,AW31," ")," "))</f>
        <v> </v>
      </c>
      <c r="BT31" s="23" t="str">
        <f>IF(AX31=" "," ",IF(Input!$J34="Girl",IF(RANK(AX31,($AV31:$BE31),0)&lt;=5,AX31," ")," "))</f>
        <v> </v>
      </c>
      <c r="BU31" s="23" t="str">
        <f>IF(AY31=" "," ",IF(Input!$J34="Girl",IF(RANK(AY31,($AV31:$BE31),0)&lt;=5,AY31," ")," "))</f>
        <v> </v>
      </c>
      <c r="BV31" s="23" t="str">
        <f>IF(AZ31=" "," ",IF(Input!$J34="Girl",IF(RANK(AZ31,($AV31:$BE31),0)&lt;=5,AZ31," ")," "))</f>
        <v> </v>
      </c>
      <c r="BW31" s="23" t="str">
        <f>IF(BA31=" "," ",IF(Input!$J34="Girl",IF(RANK(BA31,($AV31:$BE31),0)&lt;=5,BA31," ")," "))</f>
        <v> </v>
      </c>
      <c r="BX31" s="23" t="str">
        <f>IF(BB31=" "," ",IF(Input!$J34="Girl",IF(RANK(BB31,($AV31:$BE31),0)&lt;=5,BB31," ")," "))</f>
        <v> </v>
      </c>
      <c r="BY31" s="23" t="str">
        <f>IF(BC31=" "," ",IF(Input!$J34="Girl",IF(RANK(BC31,($AV31:$BE31),0)&lt;=5,BC31," ")," "))</f>
        <v> </v>
      </c>
      <c r="BZ31" s="23" t="str">
        <f>IF(BD31=" "," ",IF(Input!$J34="Girl",IF(RANK(BD31,($AV31:$BE31),0)&lt;=5,BD31," ")," "))</f>
        <v> </v>
      </c>
      <c r="CA31" s="23" t="str">
        <f>IF(BE31=" "," ",IF(Input!$J34="Girl",IF(RANK(BE31,($AV31:$BE31),0)&lt;=5,BE31," ")," "))</f>
        <v> </v>
      </c>
      <c r="CC31" s="37" t="str">
        <f t="shared" si="35"/>
        <v> </v>
      </c>
      <c r="CD31" s="37" t="str">
        <f t="shared" si="36"/>
        <v> </v>
      </c>
      <c r="CE31" s="37" t="str">
        <f t="shared" si="37"/>
        <v> </v>
      </c>
      <c r="CF31" s="37" t="str">
        <f t="shared" si="38"/>
        <v> </v>
      </c>
      <c r="CG31" s="37" t="str">
        <f t="shared" si="39"/>
        <v> </v>
      </c>
      <c r="CH31" s="37" t="str">
        <f t="shared" si="40"/>
        <v> </v>
      </c>
      <c r="CI31" s="37" t="str">
        <f t="shared" si="41"/>
        <v> </v>
      </c>
      <c r="CJ31" s="37" t="str">
        <f t="shared" si="42"/>
        <v> </v>
      </c>
      <c r="CK31" s="37" t="str">
        <f t="shared" si="43"/>
        <v> </v>
      </c>
      <c r="CL31" s="37" t="str">
        <f t="shared" si="44"/>
        <v> </v>
      </c>
      <c r="CM31" s="1"/>
      <c r="CN31" s="37" t="str">
        <f t="shared" si="45"/>
        <v> </v>
      </c>
      <c r="CO31" s="37" t="str">
        <f t="shared" si="46"/>
        <v> </v>
      </c>
      <c r="CP31" s="37" t="str">
        <f t="shared" si="47"/>
        <v> </v>
      </c>
      <c r="CQ31" s="37" t="str">
        <f t="shared" si="48"/>
        <v> </v>
      </c>
      <c r="CR31" s="37" t="str">
        <f t="shared" si="49"/>
        <v> </v>
      </c>
      <c r="CS31" s="37" t="str">
        <f t="shared" si="50"/>
        <v> </v>
      </c>
      <c r="CT31" s="37" t="str">
        <f t="shared" si="51"/>
        <v> </v>
      </c>
      <c r="CU31" s="37" t="str">
        <f t="shared" si="52"/>
        <v> </v>
      </c>
      <c r="CV31" s="37" t="str">
        <f t="shared" si="53"/>
        <v> </v>
      </c>
      <c r="CW31" s="37" t="str">
        <f t="shared" si="54"/>
        <v> </v>
      </c>
      <c r="CX31">
        <v>2.5E-05</v>
      </c>
      <c r="CY31">
        <v>6.49999999999999E-05</v>
      </c>
      <c r="CZ31">
        <v>0.000105</v>
      </c>
      <c r="DA31">
        <v>0.000145</v>
      </c>
      <c r="DB31">
        <v>0.000185</v>
      </c>
      <c r="DC31">
        <v>0.000225</v>
      </c>
      <c r="DD31">
        <v>0.000265</v>
      </c>
      <c r="DE31">
        <v>0.000305000000000001</v>
      </c>
      <c r="DF31">
        <v>0.000345000000000001</v>
      </c>
      <c r="DG31">
        <v>0.000385000000000001</v>
      </c>
      <c r="DH31" t="str">
        <f t="shared" si="55"/>
        <v> </v>
      </c>
      <c r="DI31" t="str">
        <f t="shared" si="56"/>
        <v> </v>
      </c>
      <c r="DJ31" t="str">
        <f t="shared" si="57"/>
        <v> </v>
      </c>
      <c r="DK31" t="str">
        <f t="shared" si="58"/>
        <v> </v>
      </c>
      <c r="DL31" t="str">
        <f t="shared" si="59"/>
        <v> </v>
      </c>
      <c r="DM31" t="str">
        <f t="shared" si="60"/>
        <v> </v>
      </c>
      <c r="DN31" t="str">
        <f t="shared" si="61"/>
        <v> </v>
      </c>
      <c r="DO31" t="str">
        <f t="shared" si="62"/>
        <v> </v>
      </c>
      <c r="DP31" t="str">
        <f t="shared" si="63"/>
        <v> </v>
      </c>
      <c r="DQ31" t="str">
        <f t="shared" si="64"/>
        <v> </v>
      </c>
      <c r="DR31" t="str">
        <f t="shared" si="65"/>
        <v> </v>
      </c>
      <c r="DS31" t="str">
        <f t="shared" si="66"/>
        <v> </v>
      </c>
      <c r="DT31" t="str">
        <f t="shared" si="67"/>
        <v> </v>
      </c>
      <c r="DU31" t="str">
        <f t="shared" si="68"/>
        <v> </v>
      </c>
      <c r="DV31" t="str">
        <f t="shared" si="69"/>
        <v> </v>
      </c>
      <c r="DW31" t="str">
        <f t="shared" si="70"/>
        <v> </v>
      </c>
      <c r="DX31" t="str">
        <f t="shared" si="71"/>
        <v> </v>
      </c>
      <c r="DY31" t="str">
        <f t="shared" si="72"/>
        <v> </v>
      </c>
      <c r="DZ31" t="str">
        <f t="shared" si="73"/>
        <v> </v>
      </c>
      <c r="EA31" t="str">
        <f t="shared" si="74"/>
        <v> </v>
      </c>
      <c r="EB31" t="str">
        <f t="shared" si="75"/>
        <v> </v>
      </c>
    </row>
    <row r="32" spans="3:132" ht="24" customHeight="1">
      <c r="C32" s="166">
        <f>Input!G35</f>
        <v>0</v>
      </c>
      <c r="D32" s="127" t="e">
        <f>Input!#REF!</f>
        <v>#REF!</v>
      </c>
      <c r="E32" s="127">
        <f>Input!H35</f>
        <v>0</v>
      </c>
      <c r="F32" s="127">
        <f>Input!I35</f>
        <v>0</v>
      </c>
      <c r="G32" s="127">
        <f>Input!J35</f>
        <v>0</v>
      </c>
      <c r="H32" s="127">
        <f t="shared" si="6"/>
        <v>0</v>
      </c>
      <c r="I32" s="127">
        <f t="shared" si="7"/>
        <v>0</v>
      </c>
      <c r="J32" s="127">
        <f t="shared" si="8"/>
        <v>0</v>
      </c>
      <c r="K32" s="127">
        <f t="shared" si="0"/>
        <v>0</v>
      </c>
      <c r="L32" s="127">
        <f t="shared" si="9"/>
        <v>0</v>
      </c>
      <c r="M32" s="127">
        <f t="shared" si="10"/>
        <v>0</v>
      </c>
      <c r="N32" s="127">
        <f t="shared" si="11"/>
        <v>0</v>
      </c>
      <c r="O32" s="127">
        <f t="shared" si="12"/>
        <v>0</v>
      </c>
      <c r="P32" s="127">
        <f t="shared" si="13"/>
        <v>0</v>
      </c>
      <c r="Q32" s="127">
        <f t="shared" si="14"/>
        <v>0</v>
      </c>
      <c r="R32" s="127">
        <f t="shared" si="15"/>
        <v>0</v>
      </c>
      <c r="S32" s="127">
        <f t="shared" si="16"/>
        <v>0</v>
      </c>
      <c r="T32" s="127" t="str">
        <f t="shared" si="17"/>
        <v> </v>
      </c>
      <c r="U32" s="127" t="str">
        <f t="shared" si="18"/>
        <v> </v>
      </c>
      <c r="V32" s="43" t="str">
        <f t="shared" si="19"/>
        <v> </v>
      </c>
      <c r="W32" s="43" t="str">
        <f t="shared" si="20"/>
        <v> </v>
      </c>
      <c r="X32" s="44">
        <f t="shared" si="21"/>
        <v>0</v>
      </c>
      <c r="Y32" s="5" t="str">
        <f t="shared" si="2"/>
        <v> -0-0</v>
      </c>
      <c r="Z32" s="5">
        <f>Input!G35</f>
        <v>0</v>
      </c>
      <c r="AA32" s="23">
        <f>IF(Input!H35=0,0,IF(ISNA(VLOOKUP((CONCATENATE("Balance Test-",Input!K35)),points1,2,)),0,(VLOOKUP((CONCATENATE("Balance Test-",Input!K35)),points1,2,))))</f>
        <v>0</v>
      </c>
      <c r="AB32" s="23">
        <f>IF(Input!H35=" "," ",IF(ISNA(VLOOKUP((CONCATENATE("Standing Long Jump-",Input!L35)),points1,2,)),0,(VLOOKUP((CONCATENATE("Standing Long Jump-",Input!L35)),points1,2,))))</f>
        <v>0</v>
      </c>
      <c r="AC32" s="23">
        <f>IF(Input!H35=" "," ",IF(ISNA(VLOOKUP((CONCATENATE("Speed Bounce-",Input!M35)),points1,2,)),0,(VLOOKUP((CONCATENATE("Speed Bounce-",Input!M35)),points1,2,))))</f>
        <v>0</v>
      </c>
      <c r="AD32" s="23">
        <f>IF(Input!H35=" "," ",IF(ISNA(VLOOKUP((CONCATENATE("Target Throw-",Input!N35)),points1,2,)),0,(VLOOKUP((CONCATENATE("Target Throw-",Input!N35)),points1,2,))))</f>
        <v>0</v>
      </c>
      <c r="AE32" s="23">
        <f>IF(Input!H35=0,0,IF(Input!$F35&gt;6,IF(ISNA(VLOOKUP((CONCATENATE("Overhead Heave-",Input!O35)),points1,2,)),0,(VLOOKUP((CONCATENATE("Overhead Heave-",Input!O35)),points1,2,))),0))</f>
        <v>0</v>
      </c>
      <c r="AF32" s="23">
        <f t="shared" si="22"/>
        <v>0</v>
      </c>
      <c r="AG32" s="23">
        <f>IF(Input!H35=" "," ",IF(ISNA(VLOOKUP((CONCATENATE("Hi-Stepper-",Input!P35)),points1,2,)),0,(VLOOKUP((CONCATENATE("Hi-Stepper-",Input!P35)),points1,2,))))</f>
        <v>0</v>
      </c>
      <c r="AH32" s="23">
        <f>IF(Input!H35=" "," ",IF(ISNA(VLOOKUP((CONCATENATE("Chest Push-",Input!Q35)),points1,2,)),0,(VLOOKUP((CONCATENATE("Chest Push-",Input!Q35)),points1,2,))))</f>
        <v>0</v>
      </c>
      <c r="AI32" s="23">
        <f>IF(Input!H35=0,0,IF(ISNA(VLOOKUP((CONCATENATE("Vertical Jump-",Input!R35)),points1,2,)),0,(VLOOKUP((CONCATENATE("Vertical Jump-",Input!R35)),points1,2,))))</f>
        <v>0</v>
      </c>
      <c r="AJ32" s="23">
        <f>IF(Input!H35=0,0,IF(ISNA(VLOOKUP((CONCATENATE("Shuttle Run-",Input!S35)),points1,2,)),0,(VLOOKUP((CONCATENATE("Shuttle Run-",Input!S35)),points1,2,))))</f>
        <v>0</v>
      </c>
      <c r="AK32" s="23">
        <f>IF(Input!H35=0,0,IF(ISNA(VLOOKUP((CONCATENATE("Javelin Throw-",Input!T35)),points1,2,)),0,(VLOOKUP((CONCATENATE("Javelin Throw-",Input!T35)),points1,2,))))</f>
        <v>0</v>
      </c>
      <c r="AL32" s="23">
        <f>IF(Input!H35=0,0,IF(Input!$F35&gt;6,IF(ISNA(VLOOKUP((CONCATENATE("Shot-",Input!U35)),points1,2,)),0,(VLOOKUP((CONCATENATE("Shot-",Input!U35)),points1,2,))),0))</f>
        <v>0</v>
      </c>
      <c r="AM32" s="23">
        <f t="shared" si="23"/>
        <v>0</v>
      </c>
      <c r="AN32" s="23">
        <f>IF(Input!H35=0,0,IF(ISNA(VLOOKUP((CONCATENATE("Standing Triple Jump-",Input!V35)),points1,2,)),0,(VLOOKUP((CONCATENATE("Standing Triple Jump-",Input!V35)),points1,2,))))</f>
        <v>0</v>
      </c>
      <c r="AO32" s="13">
        <f>IF(Input!$F35&gt;6,COUNT(Input!K35:M35,Input!P35:S35,Input!V35,Input!AA35:AB35),IF(Input!$F35&lt;=6,COUNT(Input!K35:N35,Input!P35:T35,Input!V35)))</f>
        <v>0</v>
      </c>
      <c r="AP32">
        <f>IF(AO32&gt;=5,(LARGE((AA32:AC32,AF32:AJ32,AM32:AN32),1))+LARGE((AA32:AC32,AF32:AJ32,AM32:AN32),2)+LARGE((AA32:AC32,AF32:AJ32,AM32:AN32),3)+LARGE((AA32:AC32,AF32:AJ32,AM32:AN32),4)+LARGE((AA32:AC32,AF32:AJ32,AM32:AN32),5),0)</f>
        <v>0</v>
      </c>
      <c r="AQ32">
        <f>IF(AP32=0,0,IF((Input!J35="Boy")*AND(Input!F35&gt;6),VLOOKUP(AP32,award2,3),IF((Input!J35="Girl")*AND(Input!F35&gt;6),VLOOKUP(AP32,award2,2),IF((Input!J35="Boy")*AND(Input!F35&lt;=6),VLOOKUP(AP32,award12,3),IF((Input!J35="Girl")*AND(Input!F35&lt;=6),VLOOKUP(AP32,award12,2),0)))))</f>
        <v>0</v>
      </c>
      <c r="AR32">
        <f>IF(Input!$F35&gt;6,COUNT(Input!K35:M35,Input!P35:S35,Input!V35,Input!AA35:AB35),IF(Input!$F35&lt;=6,COUNT(Input!K35:N35,Input!P35:T35,Input!V35)))</f>
        <v>0</v>
      </c>
      <c r="AS32">
        <f t="shared" si="24"/>
        <v>0</v>
      </c>
      <c r="AT32">
        <f>IF(AS32=0,0,IF((Input!J35="Boy")*AND(Input!F35&gt;6),VLOOKUP(AS32,award2,5),IF((Input!J35="Girl")*AND(Input!F35&gt;6),VLOOKUP(AS32,award2,4),IF((Input!J35="Boy")*AND(Input!F35&lt;=6),VLOOKUP(AS32,award12,5),IF((Input!J35="Girl")*AND(Input!F35&lt;=6),VLOOKUP(AS32,award12,4),0)))))</f>
        <v>0</v>
      </c>
      <c r="AV32" t="str">
        <f t="shared" si="25"/>
        <v> </v>
      </c>
      <c r="AW32" t="str">
        <f t="shared" si="26"/>
        <v> </v>
      </c>
      <c r="AX32" t="str">
        <f t="shared" si="27"/>
        <v> </v>
      </c>
      <c r="AY32" t="str">
        <f t="shared" si="28"/>
        <v> </v>
      </c>
      <c r="AZ32" t="str">
        <f t="shared" si="29"/>
        <v> </v>
      </c>
      <c r="BA32" t="str">
        <f t="shared" si="30"/>
        <v> </v>
      </c>
      <c r="BB32" t="str">
        <f t="shared" si="31"/>
        <v> </v>
      </c>
      <c r="BC32" t="str">
        <f t="shared" si="32"/>
        <v> </v>
      </c>
      <c r="BD32" t="str">
        <f t="shared" si="33"/>
        <v> </v>
      </c>
      <c r="BE32" t="str">
        <f t="shared" si="34"/>
        <v> </v>
      </c>
      <c r="BG32" s="23" t="str">
        <f>IF(AV32=" "," ",IF(Input!$J35="Boy",IF(RANK(AV32,($AV32:$BE32),0)&lt;=5,AV32," ")," "))</f>
        <v> </v>
      </c>
      <c r="BH32" s="23" t="str">
        <f>IF(AW32=" "," ",IF(Input!$J35="Boy",IF(RANK(AW32,($AV32:$BE32),0)&lt;=5,AW32," ")," "))</f>
        <v> </v>
      </c>
      <c r="BI32" s="23" t="str">
        <f>IF(AX32=" "," ",IF(Input!$J35="Boy",IF(RANK(AX32,($AV32:$BE32),0)&lt;=5,AX32," ")," "))</f>
        <v> </v>
      </c>
      <c r="BJ32" s="23" t="str">
        <f>IF(AY32=" "," ",IF(Input!$J35="Boy",IF(RANK(AY32,($AV32:$BE32),0)&lt;=5,AY32," ")," "))</f>
        <v> </v>
      </c>
      <c r="BK32" s="23" t="str">
        <f>IF(AZ32=" "," ",IF(Input!$J35="Boy",IF(RANK(AZ32,($AV32:$BE32),0)&lt;=5,AZ32," ")," "))</f>
        <v> </v>
      </c>
      <c r="BL32" s="23" t="str">
        <f>IF(BA32=" "," ",IF(Input!$J35="Boy",IF(RANK(BA32,($AV32:$BE32),0)&lt;=5,BA32," ")," "))</f>
        <v> </v>
      </c>
      <c r="BM32" s="23" t="str">
        <f>IF(BB32=" "," ",IF(Input!$J35="Boy",IF(RANK(BB32,($AV32:$BE32),0)&lt;=5,BB32," ")," "))</f>
        <v> </v>
      </c>
      <c r="BN32" s="23" t="str">
        <f>IF(BC32=" "," ",IF(Input!$J35="Boy",IF(RANK(BC32,($AV32:$BE32),0)&lt;=5,BC32," ")," "))</f>
        <v> </v>
      </c>
      <c r="BO32" s="23" t="str">
        <f>IF(BD32=" "," ",IF(Input!$J35="Boy",IF(RANK(BD32,($AV32:$BE32),0)&lt;=5,BD32," ")," "))</f>
        <v> </v>
      </c>
      <c r="BP32" s="23" t="str">
        <f>IF(BE32=" "," ",IF(Input!$J35="Boy",IF(RANK(BE32,($AV32:$BE32),0)&lt;=5,BE32," ")," "))</f>
        <v> </v>
      </c>
      <c r="BR32" s="23" t="str">
        <f>IF(AV32=" "," ",IF(Input!$J35="Girl",IF(RANK(AV32,($AV32:$BE32),0)&lt;=5,AV32," ")," "))</f>
        <v> </v>
      </c>
      <c r="BS32" s="23" t="str">
        <f>IF(AW32=" "," ",IF(Input!$J35="Girl",IF(RANK(AW32,($AV32:$BE32),0)&lt;=5,AW32," ")," "))</f>
        <v> </v>
      </c>
      <c r="BT32" s="23" t="str">
        <f>IF(AX32=" "," ",IF(Input!$J35="Girl",IF(RANK(AX32,($AV32:$BE32),0)&lt;=5,AX32," ")," "))</f>
        <v> </v>
      </c>
      <c r="BU32" s="23" t="str">
        <f>IF(AY32=" "," ",IF(Input!$J35="Girl",IF(RANK(AY32,($AV32:$BE32),0)&lt;=5,AY32," ")," "))</f>
        <v> </v>
      </c>
      <c r="BV32" s="23" t="str">
        <f>IF(AZ32=" "," ",IF(Input!$J35="Girl",IF(RANK(AZ32,($AV32:$BE32),0)&lt;=5,AZ32," ")," "))</f>
        <v> </v>
      </c>
      <c r="BW32" s="23" t="str">
        <f>IF(BA32=" "," ",IF(Input!$J35="Girl",IF(RANK(BA32,($AV32:$BE32),0)&lt;=5,BA32," ")," "))</f>
        <v> </v>
      </c>
      <c r="BX32" s="23" t="str">
        <f>IF(BB32=" "," ",IF(Input!$J35="Girl",IF(RANK(BB32,($AV32:$BE32),0)&lt;=5,BB32," ")," "))</f>
        <v> </v>
      </c>
      <c r="BY32" s="23" t="str">
        <f>IF(BC32=" "," ",IF(Input!$J35="Girl",IF(RANK(BC32,($AV32:$BE32),0)&lt;=5,BC32," ")," "))</f>
        <v> </v>
      </c>
      <c r="BZ32" s="23" t="str">
        <f>IF(BD32=" "," ",IF(Input!$J35="Girl",IF(RANK(BD32,($AV32:$BE32),0)&lt;=5,BD32," ")," "))</f>
        <v> </v>
      </c>
      <c r="CA32" s="23" t="str">
        <f>IF(BE32=" "," ",IF(Input!$J35="Girl",IF(RANK(BE32,($AV32:$BE32),0)&lt;=5,BE32," ")," "))</f>
        <v> </v>
      </c>
      <c r="CC32" s="37" t="str">
        <f t="shared" si="35"/>
        <v> </v>
      </c>
      <c r="CD32" s="37" t="str">
        <f t="shared" si="36"/>
        <v> </v>
      </c>
      <c r="CE32" s="37" t="str">
        <f t="shared" si="37"/>
        <v> </v>
      </c>
      <c r="CF32" s="37" t="str">
        <f t="shared" si="38"/>
        <v> </v>
      </c>
      <c r="CG32" s="37" t="str">
        <f t="shared" si="39"/>
        <v> </v>
      </c>
      <c r="CH32" s="37" t="str">
        <f t="shared" si="40"/>
        <v> </v>
      </c>
      <c r="CI32" s="37" t="str">
        <f t="shared" si="41"/>
        <v> </v>
      </c>
      <c r="CJ32" s="37" t="str">
        <f t="shared" si="42"/>
        <v> </v>
      </c>
      <c r="CK32" s="37" t="str">
        <f t="shared" si="43"/>
        <v> </v>
      </c>
      <c r="CL32" s="37" t="str">
        <f t="shared" si="44"/>
        <v> </v>
      </c>
      <c r="CM32" s="1"/>
      <c r="CN32" s="37" t="str">
        <f t="shared" si="45"/>
        <v> </v>
      </c>
      <c r="CO32" s="37" t="str">
        <f t="shared" si="46"/>
        <v> </v>
      </c>
      <c r="CP32" s="37" t="str">
        <f t="shared" si="47"/>
        <v> </v>
      </c>
      <c r="CQ32" s="37" t="str">
        <f t="shared" si="48"/>
        <v> </v>
      </c>
      <c r="CR32" s="37" t="str">
        <f t="shared" si="49"/>
        <v> </v>
      </c>
      <c r="CS32" s="37" t="str">
        <f t="shared" si="50"/>
        <v> </v>
      </c>
      <c r="CT32" s="37" t="str">
        <f t="shared" si="51"/>
        <v> </v>
      </c>
      <c r="CU32" s="37" t="str">
        <f t="shared" si="52"/>
        <v> </v>
      </c>
      <c r="CV32" s="37" t="str">
        <f t="shared" si="53"/>
        <v> </v>
      </c>
      <c r="CW32" s="37" t="str">
        <f t="shared" si="54"/>
        <v> </v>
      </c>
      <c r="CX32">
        <v>2.6E-05</v>
      </c>
      <c r="CY32">
        <v>6.59999999999999E-05</v>
      </c>
      <c r="CZ32">
        <v>0.000106</v>
      </c>
      <c r="DA32">
        <v>0.000146</v>
      </c>
      <c r="DB32">
        <v>0.000186</v>
      </c>
      <c r="DC32">
        <v>0.000226</v>
      </c>
      <c r="DD32">
        <v>0.000266</v>
      </c>
      <c r="DE32">
        <v>0.000306000000000001</v>
      </c>
      <c r="DF32">
        <v>0.000346000000000001</v>
      </c>
      <c r="DG32">
        <v>0.000386000000000001</v>
      </c>
      <c r="DH32" t="str">
        <f t="shared" si="55"/>
        <v> </v>
      </c>
      <c r="DI32" t="str">
        <f t="shared" si="56"/>
        <v> </v>
      </c>
      <c r="DJ32" t="str">
        <f t="shared" si="57"/>
        <v> </v>
      </c>
      <c r="DK32" t="str">
        <f t="shared" si="58"/>
        <v> </v>
      </c>
      <c r="DL32" t="str">
        <f t="shared" si="59"/>
        <v> </v>
      </c>
      <c r="DM32" t="str">
        <f t="shared" si="60"/>
        <v> </v>
      </c>
      <c r="DN32" t="str">
        <f t="shared" si="61"/>
        <v> </v>
      </c>
      <c r="DO32" t="str">
        <f t="shared" si="62"/>
        <v> </v>
      </c>
      <c r="DP32" t="str">
        <f t="shared" si="63"/>
        <v> </v>
      </c>
      <c r="DQ32" t="str">
        <f t="shared" si="64"/>
        <v> </v>
      </c>
      <c r="DR32" t="str">
        <f t="shared" si="65"/>
        <v> </v>
      </c>
      <c r="DS32" t="str">
        <f t="shared" si="66"/>
        <v> </v>
      </c>
      <c r="DT32" t="str">
        <f t="shared" si="67"/>
        <v> </v>
      </c>
      <c r="DU32" t="str">
        <f t="shared" si="68"/>
        <v> </v>
      </c>
      <c r="DV32" t="str">
        <f t="shared" si="69"/>
        <v> </v>
      </c>
      <c r="DW32" t="str">
        <f t="shared" si="70"/>
        <v> </v>
      </c>
      <c r="DX32" t="str">
        <f t="shared" si="71"/>
        <v> </v>
      </c>
      <c r="DY32" t="str">
        <f t="shared" si="72"/>
        <v> </v>
      </c>
      <c r="DZ32" t="str">
        <f t="shared" si="73"/>
        <v> </v>
      </c>
      <c r="EA32" t="str">
        <f t="shared" si="74"/>
        <v> </v>
      </c>
      <c r="EB32" t="str">
        <f t="shared" si="75"/>
        <v> </v>
      </c>
    </row>
    <row r="33" spans="3:132" ht="24" customHeight="1">
      <c r="C33" s="166">
        <f>Input!G36</f>
        <v>0</v>
      </c>
      <c r="D33" s="127" t="e">
        <f>Input!#REF!</f>
        <v>#REF!</v>
      </c>
      <c r="E33" s="127">
        <f>Input!H36</f>
        <v>0</v>
      </c>
      <c r="F33" s="127">
        <f>Input!I36</f>
        <v>0</v>
      </c>
      <c r="G33" s="127">
        <f>Input!J36</f>
        <v>0</v>
      </c>
      <c r="H33" s="127">
        <f t="shared" si="6"/>
        <v>0</v>
      </c>
      <c r="I33" s="127">
        <f t="shared" si="7"/>
        <v>0</v>
      </c>
      <c r="J33" s="127">
        <f t="shared" si="8"/>
        <v>0</v>
      </c>
      <c r="K33" s="127">
        <f t="shared" si="0"/>
        <v>0</v>
      </c>
      <c r="L33" s="127">
        <f t="shared" si="9"/>
        <v>0</v>
      </c>
      <c r="M33" s="127">
        <f t="shared" si="10"/>
        <v>0</v>
      </c>
      <c r="N33" s="127">
        <f t="shared" si="11"/>
        <v>0</v>
      </c>
      <c r="O33" s="127">
        <f t="shared" si="12"/>
        <v>0</v>
      </c>
      <c r="P33" s="127">
        <f t="shared" si="13"/>
        <v>0</v>
      </c>
      <c r="Q33" s="127">
        <f t="shared" si="14"/>
        <v>0</v>
      </c>
      <c r="R33" s="127">
        <f t="shared" si="15"/>
        <v>0</v>
      </c>
      <c r="S33" s="127">
        <f t="shared" si="16"/>
        <v>0</v>
      </c>
      <c r="T33" s="127" t="str">
        <f t="shared" si="17"/>
        <v> </v>
      </c>
      <c r="U33" s="127" t="str">
        <f t="shared" si="18"/>
        <v> </v>
      </c>
      <c r="V33" s="43" t="str">
        <f t="shared" si="19"/>
        <v> </v>
      </c>
      <c r="W33" s="43" t="str">
        <f t="shared" si="20"/>
        <v> </v>
      </c>
      <c r="X33" s="44">
        <f t="shared" si="21"/>
        <v>0</v>
      </c>
      <c r="Y33" s="5" t="str">
        <f t="shared" si="2"/>
        <v> -0-0</v>
      </c>
      <c r="Z33" s="5">
        <f>Input!G36</f>
        <v>0</v>
      </c>
      <c r="AA33" s="23">
        <f>IF(Input!H36=0,0,IF(ISNA(VLOOKUP((CONCATENATE("Balance Test-",Input!K36)),points1,2,)),0,(VLOOKUP((CONCATENATE("Balance Test-",Input!K36)),points1,2,))))</f>
        <v>0</v>
      </c>
      <c r="AB33" s="23">
        <f>IF(Input!H36=" "," ",IF(ISNA(VLOOKUP((CONCATENATE("Standing Long Jump-",Input!L36)),points1,2,)),0,(VLOOKUP((CONCATENATE("Standing Long Jump-",Input!L36)),points1,2,))))</f>
        <v>0</v>
      </c>
      <c r="AC33" s="23">
        <f>IF(Input!H36=" "," ",IF(ISNA(VLOOKUP((CONCATENATE("Speed Bounce-",Input!M36)),points1,2,)),0,(VLOOKUP((CONCATENATE("Speed Bounce-",Input!M36)),points1,2,))))</f>
        <v>0</v>
      </c>
      <c r="AD33" s="23">
        <f>IF(Input!H36=" "," ",IF(ISNA(VLOOKUP((CONCATENATE("Target Throw-",Input!N36)),points1,2,)),0,(VLOOKUP((CONCATENATE("Target Throw-",Input!N36)),points1,2,))))</f>
        <v>0</v>
      </c>
      <c r="AE33" s="23">
        <f>IF(Input!H36=0,0,IF(Input!$F36&gt;6,IF(ISNA(VLOOKUP((CONCATENATE("Overhead Heave-",Input!O36)),points1,2,)),0,(VLOOKUP((CONCATENATE("Overhead Heave-",Input!O36)),points1,2,))),0))</f>
        <v>0</v>
      </c>
      <c r="AF33" s="23">
        <f t="shared" si="22"/>
        <v>0</v>
      </c>
      <c r="AG33" s="23">
        <f>IF(Input!H36=" "," ",IF(ISNA(VLOOKUP((CONCATENATE("Hi-Stepper-",Input!P36)),points1,2,)),0,(VLOOKUP((CONCATENATE("Hi-Stepper-",Input!P36)),points1,2,))))</f>
        <v>0</v>
      </c>
      <c r="AH33" s="23">
        <f>IF(Input!H36=" "," ",IF(ISNA(VLOOKUP((CONCATENATE("Chest Push-",Input!Q36)),points1,2,)),0,(VLOOKUP((CONCATENATE("Chest Push-",Input!Q36)),points1,2,))))</f>
        <v>0</v>
      </c>
      <c r="AI33" s="23">
        <f>IF(Input!H36=0,0,IF(ISNA(VLOOKUP((CONCATENATE("Vertical Jump-",Input!R36)),points1,2,)),0,(VLOOKUP((CONCATENATE("Vertical Jump-",Input!R36)),points1,2,))))</f>
        <v>0</v>
      </c>
      <c r="AJ33" s="23">
        <f>IF(Input!H36=0,0,IF(ISNA(VLOOKUP((CONCATENATE("Shuttle Run-",Input!S36)),points1,2,)),0,(VLOOKUP((CONCATENATE("Shuttle Run-",Input!S36)),points1,2,))))</f>
        <v>0</v>
      </c>
      <c r="AK33" s="23">
        <f>IF(Input!H36=0,0,IF(ISNA(VLOOKUP((CONCATENATE("Javelin Throw-",Input!T36)),points1,2,)),0,(VLOOKUP((CONCATENATE("Javelin Throw-",Input!T36)),points1,2,))))</f>
        <v>0</v>
      </c>
      <c r="AL33" s="23">
        <f>IF(Input!H36=0,0,IF(Input!$F36&gt;6,IF(ISNA(VLOOKUP((CONCATENATE("Shot-",Input!U36)),points1,2,)),0,(VLOOKUP((CONCATENATE("Shot-",Input!U36)),points1,2,))),0))</f>
        <v>0</v>
      </c>
      <c r="AM33" s="23">
        <f t="shared" si="23"/>
        <v>0</v>
      </c>
      <c r="AN33" s="23">
        <f>IF(Input!H36=0,0,IF(ISNA(VLOOKUP((CONCATENATE("Standing Triple Jump-",Input!V36)),points1,2,)),0,(VLOOKUP((CONCATENATE("Standing Triple Jump-",Input!V36)),points1,2,))))</f>
        <v>0</v>
      </c>
      <c r="AO33" s="13">
        <f>IF(Input!$F36&gt;6,COUNT(Input!K36:M36,Input!P36:S36,Input!V36,Input!AA36:AB36),IF(Input!$F36&lt;=6,COUNT(Input!K36:N36,Input!P36:T36,Input!V36)))</f>
        <v>0</v>
      </c>
      <c r="AP33">
        <f>IF(AO33&gt;=5,(LARGE((AA33:AC33,AF33:AJ33,AM33:AN33),1))+LARGE((AA33:AC33,AF33:AJ33,AM33:AN33),2)+LARGE((AA33:AC33,AF33:AJ33,AM33:AN33),3)+LARGE((AA33:AC33,AF33:AJ33,AM33:AN33),4)+LARGE((AA33:AC33,AF33:AJ33,AM33:AN33),5),0)</f>
        <v>0</v>
      </c>
      <c r="AQ33">
        <f>IF(AP33=0,0,IF((Input!J36="Boy")*AND(Input!F36&gt;6),VLOOKUP(AP33,award2,3),IF((Input!J36="Girl")*AND(Input!F36&gt;6),VLOOKUP(AP33,award2,2),IF((Input!J36="Boy")*AND(Input!F36&lt;=6),VLOOKUP(AP33,award12,3),IF((Input!J36="Girl")*AND(Input!F36&lt;=6),VLOOKUP(AP33,award12,2),0)))))</f>
        <v>0</v>
      </c>
      <c r="AR33">
        <f>IF(Input!$F36&gt;6,COUNT(Input!K36:M36,Input!P36:S36,Input!V36,Input!AA36:AB36),IF(Input!$F36&lt;=6,COUNT(Input!K36:N36,Input!P36:T36,Input!V36)))</f>
        <v>0</v>
      </c>
      <c r="AS33">
        <f t="shared" si="24"/>
        <v>0</v>
      </c>
      <c r="AT33">
        <f>IF(AS33=0,0,IF((Input!J36="Boy")*AND(Input!F36&gt;6),VLOOKUP(AS33,award2,5),IF((Input!J36="Girl")*AND(Input!F36&gt;6),VLOOKUP(AS33,award2,4),IF((Input!J36="Boy")*AND(Input!F36&lt;=6),VLOOKUP(AS33,award12,5),IF((Input!J36="Girl")*AND(Input!F36&lt;=6),VLOOKUP(AS33,award12,4),0)))))</f>
        <v>0</v>
      </c>
      <c r="AV33" t="str">
        <f t="shared" si="25"/>
        <v> </v>
      </c>
      <c r="AW33" t="str">
        <f t="shared" si="26"/>
        <v> </v>
      </c>
      <c r="AX33" t="str">
        <f t="shared" si="27"/>
        <v> </v>
      </c>
      <c r="AY33" t="str">
        <f t="shared" si="28"/>
        <v> </v>
      </c>
      <c r="AZ33" t="str">
        <f t="shared" si="29"/>
        <v> </v>
      </c>
      <c r="BA33" t="str">
        <f t="shared" si="30"/>
        <v> </v>
      </c>
      <c r="BB33" t="str">
        <f t="shared" si="31"/>
        <v> </v>
      </c>
      <c r="BC33" t="str">
        <f t="shared" si="32"/>
        <v> </v>
      </c>
      <c r="BD33" t="str">
        <f t="shared" si="33"/>
        <v> </v>
      </c>
      <c r="BE33" t="str">
        <f t="shared" si="34"/>
        <v> </v>
      </c>
      <c r="BG33" s="23" t="str">
        <f>IF(AV33=" "," ",IF(Input!$J36="Boy",IF(RANK(AV33,($AV33:$BE33),0)&lt;=5,AV33," ")," "))</f>
        <v> </v>
      </c>
      <c r="BH33" s="23" t="str">
        <f>IF(AW33=" "," ",IF(Input!$J36="Boy",IF(RANK(AW33,($AV33:$BE33),0)&lt;=5,AW33," ")," "))</f>
        <v> </v>
      </c>
      <c r="BI33" s="23" t="str">
        <f>IF(AX33=" "," ",IF(Input!$J36="Boy",IF(RANK(AX33,($AV33:$BE33),0)&lt;=5,AX33," ")," "))</f>
        <v> </v>
      </c>
      <c r="BJ33" s="23" t="str">
        <f>IF(AY33=" "," ",IF(Input!$J36="Boy",IF(RANK(AY33,($AV33:$BE33),0)&lt;=5,AY33," ")," "))</f>
        <v> </v>
      </c>
      <c r="BK33" s="23" t="str">
        <f>IF(AZ33=" "," ",IF(Input!$J36="Boy",IF(RANK(AZ33,($AV33:$BE33),0)&lt;=5,AZ33," ")," "))</f>
        <v> </v>
      </c>
      <c r="BL33" s="23" t="str">
        <f>IF(BA33=" "," ",IF(Input!$J36="Boy",IF(RANK(BA33,($AV33:$BE33),0)&lt;=5,BA33," ")," "))</f>
        <v> </v>
      </c>
      <c r="BM33" s="23" t="str">
        <f>IF(BB33=" "," ",IF(Input!$J36="Boy",IF(RANK(BB33,($AV33:$BE33),0)&lt;=5,BB33," ")," "))</f>
        <v> </v>
      </c>
      <c r="BN33" s="23" t="str">
        <f>IF(BC33=" "," ",IF(Input!$J36="Boy",IF(RANK(BC33,($AV33:$BE33),0)&lt;=5,BC33," ")," "))</f>
        <v> </v>
      </c>
      <c r="BO33" s="23" t="str">
        <f>IF(BD33=" "," ",IF(Input!$J36="Boy",IF(RANK(BD33,($AV33:$BE33),0)&lt;=5,BD33," ")," "))</f>
        <v> </v>
      </c>
      <c r="BP33" s="23" t="str">
        <f>IF(BE33=" "," ",IF(Input!$J36="Boy",IF(RANK(BE33,($AV33:$BE33),0)&lt;=5,BE33," ")," "))</f>
        <v> </v>
      </c>
      <c r="BR33" s="23" t="str">
        <f>IF(AV33=" "," ",IF(Input!$J36="Girl",IF(RANK(AV33,($AV33:$BE33),0)&lt;=5,AV33," ")," "))</f>
        <v> </v>
      </c>
      <c r="BS33" s="23" t="str">
        <f>IF(AW33=" "," ",IF(Input!$J36="Girl",IF(RANK(AW33,($AV33:$BE33),0)&lt;=5,AW33," ")," "))</f>
        <v> </v>
      </c>
      <c r="BT33" s="23" t="str">
        <f>IF(AX33=" "," ",IF(Input!$J36="Girl",IF(RANK(AX33,($AV33:$BE33),0)&lt;=5,AX33," ")," "))</f>
        <v> </v>
      </c>
      <c r="BU33" s="23" t="str">
        <f>IF(AY33=" "," ",IF(Input!$J36="Girl",IF(RANK(AY33,($AV33:$BE33),0)&lt;=5,AY33," ")," "))</f>
        <v> </v>
      </c>
      <c r="BV33" s="23" t="str">
        <f>IF(AZ33=" "," ",IF(Input!$J36="Girl",IF(RANK(AZ33,($AV33:$BE33),0)&lt;=5,AZ33," ")," "))</f>
        <v> </v>
      </c>
      <c r="BW33" s="23" t="str">
        <f>IF(BA33=" "," ",IF(Input!$J36="Girl",IF(RANK(BA33,($AV33:$BE33),0)&lt;=5,BA33," ")," "))</f>
        <v> </v>
      </c>
      <c r="BX33" s="23" t="str">
        <f>IF(BB33=" "," ",IF(Input!$J36="Girl",IF(RANK(BB33,($AV33:$BE33),0)&lt;=5,BB33," ")," "))</f>
        <v> </v>
      </c>
      <c r="BY33" s="23" t="str">
        <f>IF(BC33=" "," ",IF(Input!$J36="Girl",IF(RANK(BC33,($AV33:$BE33),0)&lt;=5,BC33," ")," "))</f>
        <v> </v>
      </c>
      <c r="BZ33" s="23" t="str">
        <f>IF(BD33=" "," ",IF(Input!$J36="Girl",IF(RANK(BD33,($AV33:$BE33),0)&lt;=5,BD33," ")," "))</f>
        <v> </v>
      </c>
      <c r="CA33" s="23" t="str">
        <f>IF(BE33=" "," ",IF(Input!$J36="Girl",IF(RANK(BE33,($AV33:$BE33),0)&lt;=5,BE33," ")," "))</f>
        <v> </v>
      </c>
      <c r="CC33" s="37" t="str">
        <f t="shared" si="35"/>
        <v> </v>
      </c>
      <c r="CD33" s="37" t="str">
        <f t="shared" si="36"/>
        <v> </v>
      </c>
      <c r="CE33" s="37" t="str">
        <f t="shared" si="37"/>
        <v> </v>
      </c>
      <c r="CF33" s="37" t="str">
        <f t="shared" si="38"/>
        <v> </v>
      </c>
      <c r="CG33" s="37" t="str">
        <f t="shared" si="39"/>
        <v> </v>
      </c>
      <c r="CH33" s="37" t="str">
        <f t="shared" si="40"/>
        <v> </v>
      </c>
      <c r="CI33" s="37" t="str">
        <f t="shared" si="41"/>
        <v> </v>
      </c>
      <c r="CJ33" s="37" t="str">
        <f t="shared" si="42"/>
        <v> </v>
      </c>
      <c r="CK33" s="37" t="str">
        <f t="shared" si="43"/>
        <v> </v>
      </c>
      <c r="CL33" s="37" t="str">
        <f t="shared" si="44"/>
        <v> </v>
      </c>
      <c r="CM33" s="1"/>
      <c r="CN33" s="37" t="str">
        <f t="shared" si="45"/>
        <v> </v>
      </c>
      <c r="CO33" s="37" t="str">
        <f t="shared" si="46"/>
        <v> </v>
      </c>
      <c r="CP33" s="37" t="str">
        <f t="shared" si="47"/>
        <v> </v>
      </c>
      <c r="CQ33" s="37" t="str">
        <f t="shared" si="48"/>
        <v> </v>
      </c>
      <c r="CR33" s="37" t="str">
        <f t="shared" si="49"/>
        <v> </v>
      </c>
      <c r="CS33" s="37" t="str">
        <f t="shared" si="50"/>
        <v> </v>
      </c>
      <c r="CT33" s="37" t="str">
        <f t="shared" si="51"/>
        <v> </v>
      </c>
      <c r="CU33" s="37" t="str">
        <f t="shared" si="52"/>
        <v> </v>
      </c>
      <c r="CV33" s="37" t="str">
        <f t="shared" si="53"/>
        <v> </v>
      </c>
      <c r="CW33" s="37" t="str">
        <f t="shared" si="54"/>
        <v> </v>
      </c>
      <c r="CX33">
        <v>2.7E-05</v>
      </c>
      <c r="CY33">
        <v>6.69999999999999E-05</v>
      </c>
      <c r="CZ33">
        <v>0.000107</v>
      </c>
      <c r="DA33">
        <v>0.000147</v>
      </c>
      <c r="DB33">
        <v>0.000187</v>
      </c>
      <c r="DC33">
        <v>0.000227</v>
      </c>
      <c r="DD33">
        <v>0.000267</v>
      </c>
      <c r="DE33">
        <v>0.000307000000000001</v>
      </c>
      <c r="DF33">
        <v>0.000347000000000001</v>
      </c>
      <c r="DG33">
        <v>0.000387000000000001</v>
      </c>
      <c r="DH33" t="str">
        <f t="shared" si="55"/>
        <v> </v>
      </c>
      <c r="DI33" t="str">
        <f t="shared" si="56"/>
        <v> </v>
      </c>
      <c r="DJ33" t="str">
        <f t="shared" si="57"/>
        <v> </v>
      </c>
      <c r="DK33" t="str">
        <f t="shared" si="58"/>
        <v> </v>
      </c>
      <c r="DL33" t="str">
        <f t="shared" si="59"/>
        <v> </v>
      </c>
      <c r="DM33" t="str">
        <f t="shared" si="60"/>
        <v> </v>
      </c>
      <c r="DN33" t="str">
        <f t="shared" si="61"/>
        <v> </v>
      </c>
      <c r="DO33" t="str">
        <f t="shared" si="62"/>
        <v> </v>
      </c>
      <c r="DP33" t="str">
        <f t="shared" si="63"/>
        <v> </v>
      </c>
      <c r="DQ33" t="str">
        <f t="shared" si="64"/>
        <v> </v>
      </c>
      <c r="DR33" t="str">
        <f t="shared" si="65"/>
        <v> </v>
      </c>
      <c r="DS33" t="str">
        <f t="shared" si="66"/>
        <v> </v>
      </c>
      <c r="DT33" t="str">
        <f t="shared" si="67"/>
        <v> </v>
      </c>
      <c r="DU33" t="str">
        <f t="shared" si="68"/>
        <v> </v>
      </c>
      <c r="DV33" t="str">
        <f t="shared" si="69"/>
        <v> </v>
      </c>
      <c r="DW33" t="str">
        <f t="shared" si="70"/>
        <v> </v>
      </c>
      <c r="DX33" t="str">
        <f t="shared" si="71"/>
        <v> </v>
      </c>
      <c r="DY33" t="str">
        <f t="shared" si="72"/>
        <v> </v>
      </c>
      <c r="DZ33" t="str">
        <f t="shared" si="73"/>
        <v> </v>
      </c>
      <c r="EA33" t="str">
        <f t="shared" si="74"/>
        <v> </v>
      </c>
      <c r="EB33" t="str">
        <f t="shared" si="75"/>
        <v> </v>
      </c>
    </row>
    <row r="34" spans="3:132" ht="24" customHeight="1">
      <c r="C34" s="166">
        <f>Input!G37</f>
        <v>0</v>
      </c>
      <c r="D34" s="127" t="e">
        <f>Input!#REF!</f>
        <v>#REF!</v>
      </c>
      <c r="E34" s="127">
        <f>Input!H37</f>
        <v>0</v>
      </c>
      <c r="F34" s="127">
        <f>Input!I37</f>
        <v>0</v>
      </c>
      <c r="G34" s="127">
        <f>Input!J37</f>
        <v>0</v>
      </c>
      <c r="H34" s="127">
        <f t="shared" si="6"/>
        <v>0</v>
      </c>
      <c r="I34" s="127">
        <f t="shared" si="7"/>
        <v>0</v>
      </c>
      <c r="J34" s="127">
        <f t="shared" si="8"/>
        <v>0</v>
      </c>
      <c r="K34" s="127">
        <f t="shared" si="0"/>
        <v>0</v>
      </c>
      <c r="L34" s="127">
        <f t="shared" si="9"/>
        <v>0</v>
      </c>
      <c r="M34" s="127">
        <f t="shared" si="10"/>
        <v>0</v>
      </c>
      <c r="N34" s="127">
        <f t="shared" si="11"/>
        <v>0</v>
      </c>
      <c r="O34" s="127">
        <f t="shared" si="12"/>
        <v>0</v>
      </c>
      <c r="P34" s="127">
        <f t="shared" si="13"/>
        <v>0</v>
      </c>
      <c r="Q34" s="127">
        <f t="shared" si="14"/>
        <v>0</v>
      </c>
      <c r="R34" s="127">
        <f t="shared" si="15"/>
        <v>0</v>
      </c>
      <c r="S34" s="127">
        <f t="shared" si="16"/>
        <v>0</v>
      </c>
      <c r="T34" s="127" t="str">
        <f t="shared" si="17"/>
        <v> </v>
      </c>
      <c r="U34" s="127" t="str">
        <f t="shared" si="18"/>
        <v> </v>
      </c>
      <c r="V34" s="43" t="str">
        <f t="shared" si="19"/>
        <v> </v>
      </c>
      <c r="W34" s="43" t="str">
        <f t="shared" si="20"/>
        <v> </v>
      </c>
      <c r="X34" s="44">
        <f t="shared" si="21"/>
        <v>0</v>
      </c>
      <c r="Y34" s="5" t="str">
        <f t="shared" si="2"/>
        <v> -0-0</v>
      </c>
      <c r="Z34" s="5">
        <f>Input!G37</f>
        <v>0</v>
      </c>
      <c r="AA34" s="23">
        <f>IF(Input!H37=0,0,IF(ISNA(VLOOKUP((CONCATENATE("Balance Test-",Input!K37)),points1,2,)),0,(VLOOKUP((CONCATENATE("Balance Test-",Input!K37)),points1,2,))))</f>
        <v>0</v>
      </c>
      <c r="AB34" s="23">
        <f>IF(Input!H37=" "," ",IF(ISNA(VLOOKUP((CONCATENATE("Standing Long Jump-",Input!L37)),points1,2,)),0,(VLOOKUP((CONCATENATE("Standing Long Jump-",Input!L37)),points1,2,))))</f>
        <v>0</v>
      </c>
      <c r="AC34" s="23">
        <f>IF(Input!H37=" "," ",IF(ISNA(VLOOKUP((CONCATENATE("Speed Bounce-",Input!M37)),points1,2,)),0,(VLOOKUP((CONCATENATE("Speed Bounce-",Input!M37)),points1,2,))))</f>
        <v>0</v>
      </c>
      <c r="AD34" s="23">
        <f>IF(Input!H37=" "," ",IF(ISNA(VLOOKUP((CONCATENATE("Target Throw-",Input!N37)),points1,2,)),0,(VLOOKUP((CONCATENATE("Target Throw-",Input!N37)),points1,2,))))</f>
        <v>0</v>
      </c>
      <c r="AE34" s="23">
        <f>IF(Input!H37=0,0,IF(Input!$F37&gt;6,IF(ISNA(VLOOKUP((CONCATENATE("Overhead Heave-",Input!O37)),points1,2,)),0,(VLOOKUP((CONCATENATE("Overhead Heave-",Input!O37)),points1,2,))),0))</f>
        <v>0</v>
      </c>
      <c r="AF34" s="23">
        <f t="shared" si="22"/>
        <v>0</v>
      </c>
      <c r="AG34" s="23">
        <f>IF(Input!H37=" "," ",IF(ISNA(VLOOKUP((CONCATENATE("Hi-Stepper-",Input!P37)),points1,2,)),0,(VLOOKUP((CONCATENATE("Hi-Stepper-",Input!P37)),points1,2,))))</f>
        <v>0</v>
      </c>
      <c r="AH34" s="23">
        <f>IF(Input!H37=" "," ",IF(ISNA(VLOOKUP((CONCATENATE("Chest Push-",Input!Q37)),points1,2,)),0,(VLOOKUP((CONCATENATE("Chest Push-",Input!Q37)),points1,2,))))</f>
        <v>0</v>
      </c>
      <c r="AI34" s="23">
        <f>IF(Input!H37=0,0,IF(ISNA(VLOOKUP((CONCATENATE("Vertical Jump-",Input!R37)),points1,2,)),0,(VLOOKUP((CONCATENATE("Vertical Jump-",Input!R37)),points1,2,))))</f>
        <v>0</v>
      </c>
      <c r="AJ34" s="23">
        <f>IF(Input!H37=0,0,IF(ISNA(VLOOKUP((CONCATENATE("Shuttle Run-",Input!S37)),points1,2,)),0,(VLOOKUP((CONCATENATE("Shuttle Run-",Input!S37)),points1,2,))))</f>
        <v>0</v>
      </c>
      <c r="AK34" s="23">
        <f>IF(Input!H37=0,0,IF(ISNA(VLOOKUP((CONCATENATE("Javelin Throw-",Input!T37)),points1,2,)),0,(VLOOKUP((CONCATENATE("Javelin Throw-",Input!T37)),points1,2,))))</f>
        <v>0</v>
      </c>
      <c r="AL34" s="23">
        <f>IF(Input!H37=0,0,IF(Input!$F37&gt;6,IF(ISNA(VLOOKUP((CONCATENATE("Shot-",Input!U37)),points1,2,)),0,(VLOOKUP((CONCATENATE("Shot-",Input!U37)),points1,2,))),0))</f>
        <v>0</v>
      </c>
      <c r="AM34" s="23">
        <f t="shared" si="23"/>
        <v>0</v>
      </c>
      <c r="AN34" s="23">
        <f>IF(Input!H37=0,0,IF(ISNA(VLOOKUP((CONCATENATE("Standing Triple Jump-",Input!V37)),points1,2,)),0,(VLOOKUP((CONCATENATE("Standing Triple Jump-",Input!V37)),points1,2,))))</f>
        <v>0</v>
      </c>
      <c r="AO34" s="13">
        <f>IF(Input!$F37&gt;6,COUNT(Input!K37:M37,Input!P37:S37,Input!V37,Input!AA37:AB37),IF(Input!$F37&lt;=6,COUNT(Input!K37:N37,Input!P37:T37,Input!V37)))</f>
        <v>0</v>
      </c>
      <c r="AP34">
        <f>IF(AO34&gt;=5,(LARGE((AA34:AC34,AF34:AJ34,AM34:AN34),1))+LARGE((AA34:AC34,AF34:AJ34,AM34:AN34),2)+LARGE((AA34:AC34,AF34:AJ34,AM34:AN34),3)+LARGE((AA34:AC34,AF34:AJ34,AM34:AN34),4)+LARGE((AA34:AC34,AF34:AJ34,AM34:AN34),5),0)</f>
        <v>0</v>
      </c>
      <c r="AQ34">
        <f>IF(AP34=0,0,IF((Input!J37="Boy")*AND(Input!F37&gt;6),VLOOKUP(AP34,award2,3),IF((Input!J37="Girl")*AND(Input!F37&gt;6),VLOOKUP(AP34,award2,2),IF((Input!J37="Boy")*AND(Input!F37&lt;=6),VLOOKUP(AP34,award12,3),IF((Input!J37="Girl")*AND(Input!F37&lt;=6),VLOOKUP(AP34,award12,2),0)))))</f>
        <v>0</v>
      </c>
      <c r="AR34">
        <f>IF(Input!$F37&gt;6,COUNT(Input!K37:M37,Input!P37:S37,Input!V37,Input!AA37:AB37),IF(Input!$F37&lt;=6,COUNT(Input!K37:N37,Input!P37:T37,Input!V37)))</f>
        <v>0</v>
      </c>
      <c r="AS34">
        <f t="shared" si="24"/>
        <v>0</v>
      </c>
      <c r="AT34">
        <f>IF(AS34=0,0,IF((Input!J37="Boy")*AND(Input!F37&gt;6),VLOOKUP(AS34,award2,5),IF((Input!J37="Girl")*AND(Input!F37&gt;6),VLOOKUP(AS34,award2,4),IF((Input!J37="Boy")*AND(Input!F37&lt;=6),VLOOKUP(AS34,award12,5),IF((Input!J37="Girl")*AND(Input!F37&lt;=6),VLOOKUP(AS34,award12,4),0)))))</f>
        <v>0</v>
      </c>
      <c r="AV34" t="str">
        <f t="shared" si="25"/>
        <v> </v>
      </c>
      <c r="AW34" t="str">
        <f t="shared" si="26"/>
        <v> </v>
      </c>
      <c r="AX34" t="str">
        <f t="shared" si="27"/>
        <v> </v>
      </c>
      <c r="AY34" t="str">
        <f t="shared" si="28"/>
        <v> </v>
      </c>
      <c r="AZ34" t="str">
        <f t="shared" si="29"/>
        <v> </v>
      </c>
      <c r="BA34" t="str">
        <f t="shared" si="30"/>
        <v> </v>
      </c>
      <c r="BB34" t="str">
        <f t="shared" si="31"/>
        <v> </v>
      </c>
      <c r="BC34" t="str">
        <f t="shared" si="32"/>
        <v> </v>
      </c>
      <c r="BD34" t="str">
        <f t="shared" si="33"/>
        <v> </v>
      </c>
      <c r="BE34" t="str">
        <f t="shared" si="34"/>
        <v> </v>
      </c>
      <c r="BG34" s="23" t="str">
        <f>IF(AV34=" "," ",IF(Input!$J37="Boy",IF(RANK(AV34,($AV34:$BE34),0)&lt;=5,AV34," ")," "))</f>
        <v> </v>
      </c>
      <c r="BH34" s="23" t="str">
        <f>IF(AW34=" "," ",IF(Input!$J37="Boy",IF(RANK(AW34,($AV34:$BE34),0)&lt;=5,AW34," ")," "))</f>
        <v> </v>
      </c>
      <c r="BI34" s="23" t="str">
        <f>IF(AX34=" "," ",IF(Input!$J37="Boy",IF(RANK(AX34,($AV34:$BE34),0)&lt;=5,AX34," ")," "))</f>
        <v> </v>
      </c>
      <c r="BJ34" s="23" t="str">
        <f>IF(AY34=" "," ",IF(Input!$J37="Boy",IF(RANK(AY34,($AV34:$BE34),0)&lt;=5,AY34," ")," "))</f>
        <v> </v>
      </c>
      <c r="BK34" s="23" t="str">
        <f>IF(AZ34=" "," ",IF(Input!$J37="Boy",IF(RANK(AZ34,($AV34:$BE34),0)&lt;=5,AZ34," ")," "))</f>
        <v> </v>
      </c>
      <c r="BL34" s="23" t="str">
        <f>IF(BA34=" "," ",IF(Input!$J37="Boy",IF(RANK(BA34,($AV34:$BE34),0)&lt;=5,BA34," ")," "))</f>
        <v> </v>
      </c>
      <c r="BM34" s="23" t="str">
        <f>IF(BB34=" "," ",IF(Input!$J37="Boy",IF(RANK(BB34,($AV34:$BE34),0)&lt;=5,BB34," ")," "))</f>
        <v> </v>
      </c>
      <c r="BN34" s="23" t="str">
        <f>IF(BC34=" "," ",IF(Input!$J37="Boy",IF(RANK(BC34,($AV34:$BE34),0)&lt;=5,BC34," ")," "))</f>
        <v> </v>
      </c>
      <c r="BO34" s="23" t="str">
        <f>IF(BD34=" "," ",IF(Input!$J37="Boy",IF(RANK(BD34,($AV34:$BE34),0)&lt;=5,BD34," ")," "))</f>
        <v> </v>
      </c>
      <c r="BP34" s="23" t="str">
        <f>IF(BE34=" "," ",IF(Input!$J37="Boy",IF(RANK(BE34,($AV34:$BE34),0)&lt;=5,BE34," ")," "))</f>
        <v> </v>
      </c>
      <c r="BR34" s="23" t="str">
        <f>IF(AV34=" "," ",IF(Input!$J37="Girl",IF(RANK(AV34,($AV34:$BE34),0)&lt;=5,AV34," ")," "))</f>
        <v> </v>
      </c>
      <c r="BS34" s="23" t="str">
        <f>IF(AW34=" "," ",IF(Input!$J37="Girl",IF(RANK(AW34,($AV34:$BE34),0)&lt;=5,AW34," ")," "))</f>
        <v> </v>
      </c>
      <c r="BT34" s="23" t="str">
        <f>IF(AX34=" "," ",IF(Input!$J37="Girl",IF(RANK(AX34,($AV34:$BE34),0)&lt;=5,AX34," ")," "))</f>
        <v> </v>
      </c>
      <c r="BU34" s="23" t="str">
        <f>IF(AY34=" "," ",IF(Input!$J37="Girl",IF(RANK(AY34,($AV34:$BE34),0)&lt;=5,AY34," ")," "))</f>
        <v> </v>
      </c>
      <c r="BV34" s="23" t="str">
        <f>IF(AZ34=" "," ",IF(Input!$J37="Girl",IF(RANK(AZ34,($AV34:$BE34),0)&lt;=5,AZ34," ")," "))</f>
        <v> </v>
      </c>
      <c r="BW34" s="23" t="str">
        <f>IF(BA34=" "," ",IF(Input!$J37="Girl",IF(RANK(BA34,($AV34:$BE34),0)&lt;=5,BA34," ")," "))</f>
        <v> </v>
      </c>
      <c r="BX34" s="23" t="str">
        <f>IF(BB34=" "," ",IF(Input!$J37="Girl",IF(RANK(BB34,($AV34:$BE34),0)&lt;=5,BB34," ")," "))</f>
        <v> </v>
      </c>
      <c r="BY34" s="23" t="str">
        <f>IF(BC34=" "," ",IF(Input!$J37="Girl",IF(RANK(BC34,($AV34:$BE34),0)&lt;=5,BC34," ")," "))</f>
        <v> </v>
      </c>
      <c r="BZ34" s="23" t="str">
        <f>IF(BD34=" "," ",IF(Input!$J37="Girl",IF(RANK(BD34,($AV34:$BE34),0)&lt;=5,BD34," ")," "))</f>
        <v> </v>
      </c>
      <c r="CA34" s="23" t="str">
        <f>IF(BE34=" "," ",IF(Input!$J37="Girl",IF(RANK(BE34,($AV34:$BE34),0)&lt;=5,BE34," ")," "))</f>
        <v> </v>
      </c>
      <c r="CC34" s="37" t="str">
        <f t="shared" si="35"/>
        <v> </v>
      </c>
      <c r="CD34" s="37" t="str">
        <f t="shared" si="36"/>
        <v> </v>
      </c>
      <c r="CE34" s="37" t="str">
        <f t="shared" si="37"/>
        <v> </v>
      </c>
      <c r="CF34" s="37" t="str">
        <f t="shared" si="38"/>
        <v> </v>
      </c>
      <c r="CG34" s="37" t="str">
        <f t="shared" si="39"/>
        <v> </v>
      </c>
      <c r="CH34" s="37" t="str">
        <f t="shared" si="40"/>
        <v> </v>
      </c>
      <c r="CI34" s="37" t="str">
        <f t="shared" si="41"/>
        <v> </v>
      </c>
      <c r="CJ34" s="37" t="str">
        <f t="shared" si="42"/>
        <v> </v>
      </c>
      <c r="CK34" s="37" t="str">
        <f t="shared" si="43"/>
        <v> </v>
      </c>
      <c r="CL34" s="37" t="str">
        <f t="shared" si="44"/>
        <v> </v>
      </c>
      <c r="CM34" s="1"/>
      <c r="CN34" s="37" t="str">
        <f t="shared" si="45"/>
        <v> </v>
      </c>
      <c r="CO34" s="37" t="str">
        <f t="shared" si="46"/>
        <v> </v>
      </c>
      <c r="CP34" s="37" t="str">
        <f t="shared" si="47"/>
        <v> </v>
      </c>
      <c r="CQ34" s="37" t="str">
        <f t="shared" si="48"/>
        <v> </v>
      </c>
      <c r="CR34" s="37" t="str">
        <f t="shared" si="49"/>
        <v> </v>
      </c>
      <c r="CS34" s="37" t="str">
        <f t="shared" si="50"/>
        <v> </v>
      </c>
      <c r="CT34" s="37" t="str">
        <f t="shared" si="51"/>
        <v> </v>
      </c>
      <c r="CU34" s="37" t="str">
        <f t="shared" si="52"/>
        <v> </v>
      </c>
      <c r="CV34" s="37" t="str">
        <f t="shared" si="53"/>
        <v> </v>
      </c>
      <c r="CW34" s="37" t="str">
        <f t="shared" si="54"/>
        <v> </v>
      </c>
      <c r="CX34">
        <v>2.8E-05</v>
      </c>
      <c r="CY34">
        <v>6.79999999999999E-05</v>
      </c>
      <c r="CZ34">
        <v>0.000108</v>
      </c>
      <c r="DA34">
        <v>0.000148</v>
      </c>
      <c r="DB34">
        <v>0.000188</v>
      </c>
      <c r="DC34">
        <v>0.000228</v>
      </c>
      <c r="DD34">
        <v>0.000268</v>
      </c>
      <c r="DE34">
        <v>0.000308000000000001</v>
      </c>
      <c r="DF34">
        <v>0.000348000000000001</v>
      </c>
      <c r="DG34">
        <v>0.000388000000000001</v>
      </c>
      <c r="DH34" t="str">
        <f t="shared" si="55"/>
        <v> </v>
      </c>
      <c r="DI34" t="str">
        <f t="shared" si="56"/>
        <v> </v>
      </c>
      <c r="DJ34" t="str">
        <f t="shared" si="57"/>
        <v> </v>
      </c>
      <c r="DK34" t="str">
        <f t="shared" si="58"/>
        <v> </v>
      </c>
      <c r="DL34" t="str">
        <f t="shared" si="59"/>
        <v> </v>
      </c>
      <c r="DM34" t="str">
        <f t="shared" si="60"/>
        <v> </v>
      </c>
      <c r="DN34" t="str">
        <f t="shared" si="61"/>
        <v> </v>
      </c>
      <c r="DO34" t="str">
        <f t="shared" si="62"/>
        <v> </v>
      </c>
      <c r="DP34" t="str">
        <f t="shared" si="63"/>
        <v> </v>
      </c>
      <c r="DQ34" t="str">
        <f t="shared" si="64"/>
        <v> </v>
      </c>
      <c r="DR34" t="str">
        <f t="shared" si="65"/>
        <v> </v>
      </c>
      <c r="DS34" t="str">
        <f t="shared" si="66"/>
        <v> </v>
      </c>
      <c r="DT34" t="str">
        <f t="shared" si="67"/>
        <v> </v>
      </c>
      <c r="DU34" t="str">
        <f t="shared" si="68"/>
        <v> </v>
      </c>
      <c r="DV34" t="str">
        <f t="shared" si="69"/>
        <v> </v>
      </c>
      <c r="DW34" t="str">
        <f t="shared" si="70"/>
        <v> </v>
      </c>
      <c r="DX34" t="str">
        <f t="shared" si="71"/>
        <v> </v>
      </c>
      <c r="DY34" t="str">
        <f t="shared" si="72"/>
        <v> </v>
      </c>
      <c r="DZ34" t="str">
        <f t="shared" si="73"/>
        <v> </v>
      </c>
      <c r="EA34" t="str">
        <f t="shared" si="74"/>
        <v> </v>
      </c>
      <c r="EB34" t="str">
        <f t="shared" si="75"/>
        <v> </v>
      </c>
    </row>
    <row r="35" spans="3:132" ht="24" customHeight="1">
      <c r="C35" s="166">
        <f>Input!G38</f>
        <v>0</v>
      </c>
      <c r="D35" s="127" t="e">
        <f>Input!#REF!</f>
        <v>#REF!</v>
      </c>
      <c r="E35" s="127">
        <f>Input!H38</f>
        <v>0</v>
      </c>
      <c r="F35" s="127">
        <f>Input!I38</f>
        <v>0</v>
      </c>
      <c r="G35" s="127">
        <f>Input!J38</f>
        <v>0</v>
      </c>
      <c r="H35" s="127">
        <f t="shared" si="6"/>
        <v>0</v>
      </c>
      <c r="I35" s="127">
        <f t="shared" si="7"/>
        <v>0</v>
      </c>
      <c r="J35" s="127">
        <f t="shared" si="8"/>
        <v>0</v>
      </c>
      <c r="K35" s="127">
        <f t="shared" si="0"/>
        <v>0</v>
      </c>
      <c r="L35" s="127">
        <f t="shared" si="9"/>
        <v>0</v>
      </c>
      <c r="M35" s="127">
        <f t="shared" si="10"/>
        <v>0</v>
      </c>
      <c r="N35" s="127">
        <f t="shared" si="11"/>
        <v>0</v>
      </c>
      <c r="O35" s="127">
        <f t="shared" si="12"/>
        <v>0</v>
      </c>
      <c r="P35" s="127">
        <f t="shared" si="13"/>
        <v>0</v>
      </c>
      <c r="Q35" s="127">
        <f t="shared" si="14"/>
        <v>0</v>
      </c>
      <c r="R35" s="127">
        <f t="shared" si="15"/>
        <v>0</v>
      </c>
      <c r="S35" s="127">
        <f t="shared" si="16"/>
        <v>0</v>
      </c>
      <c r="T35" s="127" t="str">
        <f t="shared" si="17"/>
        <v> </v>
      </c>
      <c r="U35" s="127" t="str">
        <f t="shared" si="18"/>
        <v> </v>
      </c>
      <c r="V35" s="43" t="str">
        <f t="shared" si="19"/>
        <v> </v>
      </c>
      <c r="W35" s="43" t="str">
        <f t="shared" si="20"/>
        <v> </v>
      </c>
      <c r="X35" s="44">
        <f t="shared" si="21"/>
        <v>0</v>
      </c>
      <c r="Y35" s="5" t="str">
        <f t="shared" si="2"/>
        <v> -0-0</v>
      </c>
      <c r="Z35" s="5">
        <f>Input!G38</f>
        <v>0</v>
      </c>
      <c r="AA35" s="23">
        <f>IF(Input!H38=0,0,IF(ISNA(VLOOKUP((CONCATENATE("Balance Test-",Input!K38)),points1,2,)),0,(VLOOKUP((CONCATENATE("Balance Test-",Input!K38)),points1,2,))))</f>
        <v>0</v>
      </c>
      <c r="AB35" s="23">
        <f>IF(Input!H38=" "," ",IF(ISNA(VLOOKUP((CONCATENATE("Standing Long Jump-",Input!L38)),points1,2,)),0,(VLOOKUP((CONCATENATE("Standing Long Jump-",Input!L38)),points1,2,))))</f>
        <v>0</v>
      </c>
      <c r="AC35" s="23">
        <f>IF(Input!H38=" "," ",IF(ISNA(VLOOKUP((CONCATENATE("Speed Bounce-",Input!M38)),points1,2,)),0,(VLOOKUP((CONCATENATE("Speed Bounce-",Input!M38)),points1,2,))))</f>
        <v>0</v>
      </c>
      <c r="AD35" s="23">
        <f>IF(Input!H38=" "," ",IF(ISNA(VLOOKUP((CONCATENATE("Target Throw-",Input!N38)),points1,2,)),0,(VLOOKUP((CONCATENATE("Target Throw-",Input!N38)),points1,2,))))</f>
        <v>0</v>
      </c>
      <c r="AE35" s="23">
        <f>IF(Input!H38=0,0,IF(Input!$F38&gt;6,IF(ISNA(VLOOKUP((CONCATENATE("Overhead Heave-",Input!O38)),points1,2,)),0,(VLOOKUP((CONCATENATE("Overhead Heave-",Input!O38)),points1,2,))),0))</f>
        <v>0</v>
      </c>
      <c r="AF35" s="23">
        <f t="shared" si="22"/>
        <v>0</v>
      </c>
      <c r="AG35" s="23">
        <f>IF(Input!H38=" "," ",IF(ISNA(VLOOKUP((CONCATENATE("Hi-Stepper-",Input!P38)),points1,2,)),0,(VLOOKUP((CONCATENATE("Hi-Stepper-",Input!P38)),points1,2,))))</f>
        <v>0</v>
      </c>
      <c r="AH35" s="23">
        <f>IF(Input!H38=" "," ",IF(ISNA(VLOOKUP((CONCATENATE("Chest Push-",Input!Q38)),points1,2,)),0,(VLOOKUP((CONCATENATE("Chest Push-",Input!Q38)),points1,2,))))</f>
        <v>0</v>
      </c>
      <c r="AI35" s="23">
        <f>IF(Input!H38=0,0,IF(ISNA(VLOOKUP((CONCATENATE("Vertical Jump-",Input!R38)),points1,2,)),0,(VLOOKUP((CONCATENATE("Vertical Jump-",Input!R38)),points1,2,))))</f>
        <v>0</v>
      </c>
      <c r="AJ35" s="23">
        <f>IF(Input!H38=0,0,IF(ISNA(VLOOKUP((CONCATENATE("Shuttle Run-",Input!S38)),points1,2,)),0,(VLOOKUP((CONCATENATE("Shuttle Run-",Input!S38)),points1,2,))))</f>
        <v>0</v>
      </c>
      <c r="AK35" s="23">
        <f>IF(Input!H38=0,0,IF(ISNA(VLOOKUP((CONCATENATE("Javelin Throw-",Input!T38)),points1,2,)),0,(VLOOKUP((CONCATENATE("Javelin Throw-",Input!T38)),points1,2,))))</f>
        <v>0</v>
      </c>
      <c r="AL35" s="23">
        <f>IF(Input!H38=0,0,IF(Input!$F38&gt;6,IF(ISNA(VLOOKUP((CONCATENATE("Shot-",Input!U38)),points1,2,)),0,(VLOOKUP((CONCATENATE("Shot-",Input!U38)),points1,2,))),0))</f>
        <v>0</v>
      </c>
      <c r="AM35" s="23">
        <f t="shared" si="23"/>
        <v>0</v>
      </c>
      <c r="AN35" s="23">
        <f>IF(Input!H38=0,0,IF(ISNA(VLOOKUP((CONCATENATE("Standing Triple Jump-",Input!V38)),points1,2,)),0,(VLOOKUP((CONCATENATE("Standing Triple Jump-",Input!V38)),points1,2,))))</f>
        <v>0</v>
      </c>
      <c r="AO35" s="13">
        <f>IF(Input!$F38&gt;6,COUNT(Input!K38:M38,Input!P38:S38,Input!V38,Input!AA38:AB38),IF(Input!$F38&lt;=6,COUNT(Input!K38:N38,Input!P38:T38,Input!V38)))</f>
        <v>0</v>
      </c>
      <c r="AP35">
        <f>IF(AO35&gt;=5,(LARGE((AA35:AC35,AF35:AJ35,AM35:AN35),1))+LARGE((AA35:AC35,AF35:AJ35,AM35:AN35),2)+LARGE((AA35:AC35,AF35:AJ35,AM35:AN35),3)+LARGE((AA35:AC35,AF35:AJ35,AM35:AN35),4)+LARGE((AA35:AC35,AF35:AJ35,AM35:AN35),5),0)</f>
        <v>0</v>
      </c>
      <c r="AQ35">
        <f>IF(AP35=0,0,IF((Input!J38="Boy")*AND(Input!F38&gt;6),VLOOKUP(AP35,award2,3),IF((Input!J38="Girl")*AND(Input!F38&gt;6),VLOOKUP(AP35,award2,2),IF((Input!J38="Boy")*AND(Input!F38&lt;=6),VLOOKUP(AP35,award12,3),IF((Input!J38="Girl")*AND(Input!F38&lt;=6),VLOOKUP(AP35,award12,2),0)))))</f>
        <v>0</v>
      </c>
      <c r="AR35">
        <f>IF(Input!$F38&gt;6,COUNT(Input!K38:M38,Input!P38:S38,Input!V38,Input!AA38:AB38),IF(Input!$F38&lt;=6,COUNT(Input!K38:N38,Input!P38:T38,Input!V38)))</f>
        <v>0</v>
      </c>
      <c r="AS35">
        <f t="shared" si="24"/>
        <v>0</v>
      </c>
      <c r="AT35">
        <f>IF(AS35=0,0,IF((Input!J38="Boy")*AND(Input!F38&gt;6),VLOOKUP(AS35,award2,5),IF((Input!J38="Girl")*AND(Input!F38&gt;6),VLOOKUP(AS35,award2,4),IF((Input!J38="Boy")*AND(Input!F38&lt;=6),VLOOKUP(AS35,award12,5),IF((Input!J38="Girl")*AND(Input!F38&lt;=6),VLOOKUP(AS35,award12,4),0)))))</f>
        <v>0</v>
      </c>
      <c r="AV35" t="str">
        <f t="shared" si="25"/>
        <v> </v>
      </c>
      <c r="AW35" t="str">
        <f t="shared" si="26"/>
        <v> </v>
      </c>
      <c r="AX35" t="str">
        <f t="shared" si="27"/>
        <v> </v>
      </c>
      <c r="AY35" t="str">
        <f t="shared" si="28"/>
        <v> </v>
      </c>
      <c r="AZ35" t="str">
        <f t="shared" si="29"/>
        <v> </v>
      </c>
      <c r="BA35" t="str">
        <f t="shared" si="30"/>
        <v> </v>
      </c>
      <c r="BB35" t="str">
        <f t="shared" si="31"/>
        <v> </v>
      </c>
      <c r="BC35" t="str">
        <f t="shared" si="32"/>
        <v> </v>
      </c>
      <c r="BD35" t="str">
        <f t="shared" si="33"/>
        <v> </v>
      </c>
      <c r="BE35" t="str">
        <f t="shared" si="34"/>
        <v> </v>
      </c>
      <c r="BG35" s="23" t="str">
        <f>IF(AV35=" "," ",IF(Input!$J38="Boy",IF(RANK(AV35,($AV35:$BE35),0)&lt;=5,AV35," ")," "))</f>
        <v> </v>
      </c>
      <c r="BH35" s="23" t="str">
        <f>IF(AW35=" "," ",IF(Input!$J38="Boy",IF(RANK(AW35,($AV35:$BE35),0)&lt;=5,AW35," ")," "))</f>
        <v> </v>
      </c>
      <c r="BI35" s="23" t="str">
        <f>IF(AX35=" "," ",IF(Input!$J38="Boy",IF(RANK(AX35,($AV35:$BE35),0)&lt;=5,AX35," ")," "))</f>
        <v> </v>
      </c>
      <c r="BJ35" s="23" t="str">
        <f>IF(AY35=" "," ",IF(Input!$J38="Boy",IF(RANK(AY35,($AV35:$BE35),0)&lt;=5,AY35," ")," "))</f>
        <v> </v>
      </c>
      <c r="BK35" s="23" t="str">
        <f>IF(AZ35=" "," ",IF(Input!$J38="Boy",IF(RANK(AZ35,($AV35:$BE35),0)&lt;=5,AZ35," ")," "))</f>
        <v> </v>
      </c>
      <c r="BL35" s="23" t="str">
        <f>IF(BA35=" "," ",IF(Input!$J38="Boy",IF(RANK(BA35,($AV35:$BE35),0)&lt;=5,BA35," ")," "))</f>
        <v> </v>
      </c>
      <c r="BM35" s="23" t="str">
        <f>IF(BB35=" "," ",IF(Input!$J38="Boy",IF(RANK(BB35,($AV35:$BE35),0)&lt;=5,BB35," ")," "))</f>
        <v> </v>
      </c>
      <c r="BN35" s="23" t="str">
        <f>IF(BC35=" "," ",IF(Input!$J38="Boy",IF(RANK(BC35,($AV35:$BE35),0)&lt;=5,BC35," ")," "))</f>
        <v> </v>
      </c>
      <c r="BO35" s="23" t="str">
        <f>IF(BD35=" "," ",IF(Input!$J38="Boy",IF(RANK(BD35,($AV35:$BE35),0)&lt;=5,BD35," ")," "))</f>
        <v> </v>
      </c>
      <c r="BP35" s="23" t="str">
        <f>IF(BE35=" "," ",IF(Input!$J38="Boy",IF(RANK(BE35,($AV35:$BE35),0)&lt;=5,BE35," ")," "))</f>
        <v> </v>
      </c>
      <c r="BR35" s="23" t="str">
        <f>IF(AV35=" "," ",IF(Input!$J38="Girl",IF(RANK(AV35,($AV35:$BE35),0)&lt;=5,AV35," ")," "))</f>
        <v> </v>
      </c>
      <c r="BS35" s="23" t="str">
        <f>IF(AW35=" "," ",IF(Input!$J38="Girl",IF(RANK(AW35,($AV35:$BE35),0)&lt;=5,AW35," ")," "))</f>
        <v> </v>
      </c>
      <c r="BT35" s="23" t="str">
        <f>IF(AX35=" "," ",IF(Input!$J38="Girl",IF(RANK(AX35,($AV35:$BE35),0)&lt;=5,AX35," ")," "))</f>
        <v> </v>
      </c>
      <c r="BU35" s="23" t="str">
        <f>IF(AY35=" "," ",IF(Input!$J38="Girl",IF(RANK(AY35,($AV35:$BE35),0)&lt;=5,AY35," ")," "))</f>
        <v> </v>
      </c>
      <c r="BV35" s="23" t="str">
        <f>IF(AZ35=" "," ",IF(Input!$J38="Girl",IF(RANK(AZ35,($AV35:$BE35),0)&lt;=5,AZ35," ")," "))</f>
        <v> </v>
      </c>
      <c r="BW35" s="23" t="str">
        <f>IF(BA35=" "," ",IF(Input!$J38="Girl",IF(RANK(BA35,($AV35:$BE35),0)&lt;=5,BA35," ")," "))</f>
        <v> </v>
      </c>
      <c r="BX35" s="23" t="str">
        <f>IF(BB35=" "," ",IF(Input!$J38="Girl",IF(RANK(BB35,($AV35:$BE35),0)&lt;=5,BB35," ")," "))</f>
        <v> </v>
      </c>
      <c r="BY35" s="23" t="str">
        <f>IF(BC35=" "," ",IF(Input!$J38="Girl",IF(RANK(BC35,($AV35:$BE35),0)&lt;=5,BC35," ")," "))</f>
        <v> </v>
      </c>
      <c r="BZ35" s="23" t="str">
        <f>IF(BD35=" "," ",IF(Input!$J38="Girl",IF(RANK(BD35,($AV35:$BE35),0)&lt;=5,BD35," ")," "))</f>
        <v> </v>
      </c>
      <c r="CA35" s="23" t="str">
        <f>IF(BE35=" "," ",IF(Input!$J38="Girl",IF(RANK(BE35,($AV35:$BE35),0)&lt;=5,BE35," ")," "))</f>
        <v> </v>
      </c>
      <c r="CC35" s="37" t="str">
        <f t="shared" si="35"/>
        <v> </v>
      </c>
      <c r="CD35" s="37" t="str">
        <f t="shared" si="36"/>
        <v> </v>
      </c>
      <c r="CE35" s="37" t="str">
        <f t="shared" si="37"/>
        <v> </v>
      </c>
      <c r="CF35" s="37" t="str">
        <f t="shared" si="38"/>
        <v> </v>
      </c>
      <c r="CG35" s="37" t="str">
        <f t="shared" si="39"/>
        <v> </v>
      </c>
      <c r="CH35" s="37" t="str">
        <f t="shared" si="40"/>
        <v> </v>
      </c>
      <c r="CI35" s="37" t="str">
        <f t="shared" si="41"/>
        <v> </v>
      </c>
      <c r="CJ35" s="37" t="str">
        <f t="shared" si="42"/>
        <v> </v>
      </c>
      <c r="CK35" s="37" t="str">
        <f t="shared" si="43"/>
        <v> </v>
      </c>
      <c r="CL35" s="37" t="str">
        <f t="shared" si="44"/>
        <v> </v>
      </c>
      <c r="CM35" s="1"/>
      <c r="CN35" s="37" t="str">
        <f t="shared" si="45"/>
        <v> </v>
      </c>
      <c r="CO35" s="37" t="str">
        <f t="shared" si="46"/>
        <v> </v>
      </c>
      <c r="CP35" s="37" t="str">
        <f t="shared" si="47"/>
        <v> </v>
      </c>
      <c r="CQ35" s="37" t="str">
        <f t="shared" si="48"/>
        <v> </v>
      </c>
      <c r="CR35" s="37" t="str">
        <f t="shared" si="49"/>
        <v> </v>
      </c>
      <c r="CS35" s="37" t="str">
        <f t="shared" si="50"/>
        <v> </v>
      </c>
      <c r="CT35" s="37" t="str">
        <f t="shared" si="51"/>
        <v> </v>
      </c>
      <c r="CU35" s="37" t="str">
        <f t="shared" si="52"/>
        <v> </v>
      </c>
      <c r="CV35" s="37" t="str">
        <f t="shared" si="53"/>
        <v> </v>
      </c>
      <c r="CW35" s="37" t="str">
        <f t="shared" si="54"/>
        <v> </v>
      </c>
      <c r="CX35">
        <v>2.9E-05</v>
      </c>
      <c r="CY35">
        <v>6.89999999999999E-05</v>
      </c>
      <c r="CZ35">
        <v>0.000109</v>
      </c>
      <c r="DA35">
        <v>0.000149</v>
      </c>
      <c r="DB35">
        <v>0.000189</v>
      </c>
      <c r="DC35">
        <v>0.000229</v>
      </c>
      <c r="DD35">
        <v>0.000269</v>
      </c>
      <c r="DE35">
        <v>0.000309000000000001</v>
      </c>
      <c r="DF35">
        <v>0.000349000000000001</v>
      </c>
      <c r="DG35">
        <v>0.000389000000000001</v>
      </c>
      <c r="DH35" t="str">
        <f t="shared" si="55"/>
        <v> </v>
      </c>
      <c r="DI35" t="str">
        <f t="shared" si="56"/>
        <v> </v>
      </c>
      <c r="DJ35" t="str">
        <f t="shared" si="57"/>
        <v> </v>
      </c>
      <c r="DK35" t="str">
        <f t="shared" si="58"/>
        <v> </v>
      </c>
      <c r="DL35" t="str">
        <f t="shared" si="59"/>
        <v> </v>
      </c>
      <c r="DM35" t="str">
        <f t="shared" si="60"/>
        <v> </v>
      </c>
      <c r="DN35" t="str">
        <f t="shared" si="61"/>
        <v> </v>
      </c>
      <c r="DO35" t="str">
        <f t="shared" si="62"/>
        <v> </v>
      </c>
      <c r="DP35" t="str">
        <f t="shared" si="63"/>
        <v> </v>
      </c>
      <c r="DQ35" t="str">
        <f t="shared" si="64"/>
        <v> </v>
      </c>
      <c r="DR35" t="str">
        <f t="shared" si="65"/>
        <v> </v>
      </c>
      <c r="DS35" t="str">
        <f t="shared" si="66"/>
        <v> </v>
      </c>
      <c r="DT35" t="str">
        <f t="shared" si="67"/>
        <v> </v>
      </c>
      <c r="DU35" t="str">
        <f t="shared" si="68"/>
        <v> </v>
      </c>
      <c r="DV35" t="str">
        <f t="shared" si="69"/>
        <v> </v>
      </c>
      <c r="DW35" t="str">
        <f t="shared" si="70"/>
        <v> </v>
      </c>
      <c r="DX35" t="str">
        <f t="shared" si="71"/>
        <v> </v>
      </c>
      <c r="DY35" t="str">
        <f t="shared" si="72"/>
        <v> </v>
      </c>
      <c r="DZ35" t="str">
        <f t="shared" si="73"/>
        <v> </v>
      </c>
      <c r="EA35" t="str">
        <f t="shared" si="74"/>
        <v> </v>
      </c>
      <c r="EB35" t="str">
        <f t="shared" si="75"/>
        <v> </v>
      </c>
    </row>
    <row r="36" spans="3:132" ht="24" customHeight="1">
      <c r="C36" s="167">
        <f>Input!G39</f>
        <v>0</v>
      </c>
      <c r="D36" s="127" t="e">
        <f>Input!#REF!</f>
        <v>#REF!</v>
      </c>
      <c r="E36" s="127">
        <f>Input!H39</f>
        <v>0</v>
      </c>
      <c r="F36" s="168">
        <f>Input!I39</f>
        <v>0</v>
      </c>
      <c r="G36" s="168">
        <f>Input!J39</f>
        <v>0</v>
      </c>
      <c r="H36" s="127">
        <f t="shared" si="6"/>
        <v>0</v>
      </c>
      <c r="I36" s="127">
        <f t="shared" si="7"/>
        <v>0</v>
      </c>
      <c r="J36" s="127">
        <f t="shared" si="8"/>
        <v>0</v>
      </c>
      <c r="K36" s="127">
        <f t="shared" si="0"/>
        <v>0</v>
      </c>
      <c r="L36" s="127">
        <f t="shared" si="9"/>
        <v>0</v>
      </c>
      <c r="M36" s="127">
        <f t="shared" si="10"/>
        <v>0</v>
      </c>
      <c r="N36" s="127">
        <f t="shared" si="11"/>
        <v>0</v>
      </c>
      <c r="O36" s="127">
        <f t="shared" si="12"/>
        <v>0</v>
      </c>
      <c r="P36" s="127">
        <f t="shared" si="13"/>
        <v>0</v>
      </c>
      <c r="Q36" s="127">
        <f t="shared" si="14"/>
        <v>0</v>
      </c>
      <c r="R36" s="127">
        <f t="shared" si="15"/>
        <v>0</v>
      </c>
      <c r="S36" s="127">
        <f t="shared" si="16"/>
        <v>0</v>
      </c>
      <c r="T36" s="127" t="str">
        <f t="shared" si="17"/>
        <v> </v>
      </c>
      <c r="U36" s="127" t="str">
        <f t="shared" si="18"/>
        <v> </v>
      </c>
      <c r="V36" s="45" t="str">
        <f>IF(AS36=0," ",AS36)</f>
        <v> </v>
      </c>
      <c r="W36" s="45" t="str">
        <f>IF(AT36=0," ",AT36)</f>
        <v> </v>
      </c>
      <c r="X36" s="46">
        <f>SUM(H36:S36)</f>
        <v>0</v>
      </c>
      <c r="Y36" s="5" t="str">
        <f t="shared" si="2"/>
        <v> -0-0</v>
      </c>
      <c r="Z36" s="5">
        <f>Input!G39</f>
        <v>0</v>
      </c>
      <c r="AA36" s="23">
        <f>IF(Input!H39=0,0,IF(ISNA(VLOOKUP((CONCATENATE("Balance Test-",Input!K39)),points1,2,)),0,(VLOOKUP((CONCATENATE("Balance Test-",Input!K39)),points1,2,))))</f>
        <v>0</v>
      </c>
      <c r="AB36" s="23">
        <f>IF(Input!H39=" "," ",IF(ISNA(VLOOKUP((CONCATENATE("Standing Long Jump-",Input!L39)),points1,2,)),0,(VLOOKUP((CONCATENATE("Standing Long Jump-",Input!L39)),points1,2,))))</f>
        <v>0</v>
      </c>
      <c r="AC36" s="23">
        <f>IF(Input!H39=" "," ",IF(ISNA(VLOOKUP((CONCATENATE("Speed Bounce-",Input!M39)),points1,2,)),0,(VLOOKUP((CONCATENATE("Speed Bounce-",Input!M39)),points1,2,))))</f>
        <v>0</v>
      </c>
      <c r="AD36" s="23">
        <f>IF(Input!H39=" "," ",IF(ISNA(VLOOKUP((CONCATENATE("Target Throw-",Input!N39)),points1,2,)),0,(VLOOKUP((CONCATENATE("Target Throw-",Input!N39)),points1,2,))))</f>
        <v>0</v>
      </c>
      <c r="AE36" s="23">
        <f>IF(Input!H39=0,0,IF(Input!$F39&gt;6,IF(ISNA(VLOOKUP((CONCATENATE("Overhead Heave-",Input!O39)),points1,2,)),0,(VLOOKUP((CONCATENATE("Overhead Heave-",Input!O39)),points1,2,))),0))</f>
        <v>0</v>
      </c>
      <c r="AF36" s="23">
        <f t="shared" si="22"/>
        <v>0</v>
      </c>
      <c r="AG36" s="23">
        <f>IF(Input!H39=" "," ",IF(ISNA(VLOOKUP((CONCATENATE("Hi-Stepper-",Input!P39)),points1,2,)),0,(VLOOKUP((CONCATENATE("Hi-Stepper-",Input!P39)),points1,2,))))</f>
        <v>0</v>
      </c>
      <c r="AH36" s="23">
        <f>IF(Input!H39=" "," ",IF(ISNA(VLOOKUP((CONCATENATE("Chest Push-",Input!Q39)),points1,2,)),0,(VLOOKUP((CONCATENATE("Chest Push-",Input!Q39)),points1,2,))))</f>
        <v>0</v>
      </c>
      <c r="AI36" s="23">
        <f>IF(Input!H39=0,0,IF(ISNA(VLOOKUP((CONCATENATE("Vertical Jump-",Input!R39)),points1,2,)),0,(VLOOKUP((CONCATENATE("Vertical Jump-",Input!R39)),points1,2,))))</f>
        <v>0</v>
      </c>
      <c r="AJ36" s="23">
        <f>IF(Input!H39=0,0,IF(ISNA(VLOOKUP((CONCATENATE("Shuttle Run-",Input!S39)),points1,2,)),0,(VLOOKUP((CONCATENATE("Shuttle Run-",Input!S39)),points1,2,))))</f>
        <v>0</v>
      </c>
      <c r="AK36" s="23">
        <f>IF(Input!H39=0,0,IF(ISNA(VLOOKUP((CONCATENATE("Javelin Throw-",Input!T39)),points1,2,)),0,(VLOOKUP((CONCATENATE("Javelin Throw-",Input!T39)),points1,2,))))</f>
        <v>0</v>
      </c>
      <c r="AL36" s="23">
        <f>IF(Input!H39=0,0,IF(Input!$F39&gt;6,IF(ISNA(VLOOKUP((CONCATENATE("Shot-",Input!U39)),points1,2,)),0,(VLOOKUP((CONCATENATE("Shot-",Input!U39)),points1,2,))),0))</f>
        <v>0</v>
      </c>
      <c r="AM36" s="23">
        <f t="shared" si="23"/>
        <v>0</v>
      </c>
      <c r="AN36" s="23">
        <f>IF(Input!H39=0,0,IF(ISNA(VLOOKUP((CONCATENATE("Standing Triple Jump-",Input!V39)),points1,2,)),0,(VLOOKUP((CONCATENATE("Standing Triple Jump-",Input!V39)),points1,2,))))</f>
        <v>0</v>
      </c>
      <c r="AO36" s="13">
        <f>IF(Input!$F39&gt;6,COUNT(Input!K39:M39,Input!P39:S39,Input!V39,Input!AA39:AB39),IF(Input!$F39&lt;=6,COUNT(Input!K39:N39,Input!P39:T39,Input!V39)))</f>
        <v>0</v>
      </c>
      <c r="AP36">
        <f>IF(AO36&gt;=5,(LARGE((AA36:AC36,AF36:AJ36,AM36:AN36),1))+LARGE((AA36:AC36,AF36:AJ36,AM36:AN36),2)+LARGE((AA36:AC36,AF36:AJ36,AM36:AN36),3)+LARGE((AA36:AC36,AF36:AJ36,AM36:AN36),4)+LARGE((AA36:AC36,AF36:AJ36,AM36:AN36),5),0)</f>
        <v>0</v>
      </c>
      <c r="AQ36">
        <f>IF(AP36=0,0,IF((Input!J39="Boy")*AND(Input!F39&gt;6),VLOOKUP(AP36,award2,3),IF((Input!J39="Girl")*AND(Input!F39&gt;6),VLOOKUP(AP36,award2,2),IF((Input!J39="Boy")*AND(Input!F39&lt;=6),VLOOKUP(AP36,award12,3),IF((Input!J39="Girl")*AND(Input!F39&lt;=6),VLOOKUP(AP36,award12,2),0)))))</f>
        <v>0</v>
      </c>
      <c r="AR36">
        <f>IF(Input!$F39&gt;6,COUNT(Input!K39:M39,Input!P39:S39,Input!V39,Input!AA39:AB39),IF(Input!$F39&lt;=6,COUNT(Input!K39:N39,Input!P39:T39,Input!V39)))</f>
        <v>0</v>
      </c>
      <c r="AS36">
        <f t="shared" si="24"/>
        <v>0</v>
      </c>
      <c r="AT36">
        <f>IF(AS36=0,0,IF((Input!J39="Boy")*AND(Input!F39&gt;6),VLOOKUP(AS36,award2,5),IF((Input!J39="Girl")*AND(Input!F39&gt;6),VLOOKUP(AS36,award2,4),IF((Input!J39="Boy")*AND(Input!F39&lt;=6),VLOOKUP(AS36,award12,5),IF((Input!J39="Girl")*AND(Input!F39&lt;=6),VLOOKUP(AS36,award12,4),0)))))</f>
        <v>0</v>
      </c>
      <c r="AV36" t="str">
        <f t="shared" si="25"/>
        <v> </v>
      </c>
      <c r="AW36" t="str">
        <f t="shared" si="26"/>
        <v> </v>
      </c>
      <c r="AX36" t="str">
        <f t="shared" si="27"/>
        <v> </v>
      </c>
      <c r="AY36" t="str">
        <f t="shared" si="28"/>
        <v> </v>
      </c>
      <c r="AZ36" t="str">
        <f t="shared" si="29"/>
        <v> </v>
      </c>
      <c r="BA36" t="str">
        <f t="shared" si="30"/>
        <v> </v>
      </c>
      <c r="BB36" t="str">
        <f t="shared" si="31"/>
        <v> </v>
      </c>
      <c r="BC36" t="str">
        <f t="shared" si="32"/>
        <v> </v>
      </c>
      <c r="BD36" t="str">
        <f t="shared" si="33"/>
        <v> </v>
      </c>
      <c r="BE36" t="str">
        <f t="shared" si="34"/>
        <v> </v>
      </c>
      <c r="BG36" s="23" t="str">
        <f>IF(AV36=" "," ",IF(Input!$J39="Boy",IF(RANK(AV36,($AV36:$BE36),0)&lt;=5,AV36," ")," "))</f>
        <v> </v>
      </c>
      <c r="BH36" s="23" t="str">
        <f>IF(AW36=" "," ",IF(Input!$J39="Boy",IF(RANK(AW36,($AV36:$BE36),0)&lt;=5,AW36," ")," "))</f>
        <v> </v>
      </c>
      <c r="BI36" s="23" t="str">
        <f>IF(AX36=" "," ",IF(Input!$J39="Boy",IF(RANK(AX36,($AV36:$BE36),0)&lt;=5,AX36," ")," "))</f>
        <v> </v>
      </c>
      <c r="BJ36" s="23" t="str">
        <f>IF(AY36=" "," ",IF(Input!$J39="Boy",IF(RANK(AY36,($AV36:$BE36),0)&lt;=5,AY36," ")," "))</f>
        <v> </v>
      </c>
      <c r="BK36" s="23" t="str">
        <f>IF(AZ36=" "," ",IF(Input!$J39="Boy",IF(RANK(AZ36,($AV36:$BE36),0)&lt;=5,AZ36," ")," "))</f>
        <v> </v>
      </c>
      <c r="BL36" s="23" t="str">
        <f>IF(BA36=" "," ",IF(Input!$J39="Boy",IF(RANK(BA36,($AV36:$BE36),0)&lt;=5,BA36," ")," "))</f>
        <v> </v>
      </c>
      <c r="BM36" s="23" t="str">
        <f>IF(BB36=" "," ",IF(Input!$J39="Boy",IF(RANK(BB36,($AV36:$BE36),0)&lt;=5,BB36," ")," "))</f>
        <v> </v>
      </c>
      <c r="BN36" s="23" t="str">
        <f>IF(BC36=" "," ",IF(Input!$J39="Boy",IF(RANK(BC36,($AV36:$BE36),0)&lt;=5,BC36," ")," "))</f>
        <v> </v>
      </c>
      <c r="BO36" s="23" t="str">
        <f>IF(BD36=" "," ",IF(Input!$J39="Boy",IF(RANK(BD36,($AV36:$BE36),0)&lt;=5,BD36," ")," "))</f>
        <v> </v>
      </c>
      <c r="BP36" s="23" t="str">
        <f>IF(BE36=" "," ",IF(Input!$J39="Boy",IF(RANK(BE36,($AV36:$BE36),0)&lt;=5,BE36," ")," "))</f>
        <v> </v>
      </c>
      <c r="BR36" s="23" t="str">
        <f>IF(AV36=" "," ",IF(Input!$J39="Girl",IF(RANK(AV36,($AV36:$BE36),0)&lt;=5,AV36," ")," "))</f>
        <v> </v>
      </c>
      <c r="BS36" s="23" t="str">
        <f>IF(AW36=" "," ",IF(Input!$J39="Girl",IF(RANK(AW36,($AV36:$BE36),0)&lt;=5,AW36," ")," "))</f>
        <v> </v>
      </c>
      <c r="BT36" s="23" t="str">
        <f>IF(AX36=" "," ",IF(Input!$J39="Girl",IF(RANK(AX36,($AV36:$BE36),0)&lt;=5,AX36," ")," "))</f>
        <v> </v>
      </c>
      <c r="BU36" s="23" t="str">
        <f>IF(AY36=" "," ",IF(Input!$J39="Girl",IF(RANK(AY36,($AV36:$BE36),0)&lt;=5,AY36," ")," "))</f>
        <v> </v>
      </c>
      <c r="BV36" s="23" t="str">
        <f>IF(AZ36=" "," ",IF(Input!$J39="Girl",IF(RANK(AZ36,($AV36:$BE36),0)&lt;=5,AZ36," ")," "))</f>
        <v> </v>
      </c>
      <c r="BW36" s="23" t="str">
        <f>IF(BA36=" "," ",IF(Input!$J39="Girl",IF(RANK(BA36,($AV36:$BE36),0)&lt;=5,BA36," ")," "))</f>
        <v> </v>
      </c>
      <c r="BX36" s="23" t="str">
        <f>IF(BB36=" "," ",IF(Input!$J39="Girl",IF(RANK(BB36,($AV36:$BE36),0)&lt;=5,BB36," ")," "))</f>
        <v> </v>
      </c>
      <c r="BY36" s="23" t="str">
        <f>IF(BC36=" "," ",IF(Input!$J39="Girl",IF(RANK(BC36,($AV36:$BE36),0)&lt;=5,BC36," ")," "))</f>
        <v> </v>
      </c>
      <c r="BZ36" s="23" t="str">
        <f>IF(BD36=" "," ",IF(Input!$J39="Girl",IF(RANK(BD36,($AV36:$BE36),0)&lt;=5,BD36," ")," "))</f>
        <v> </v>
      </c>
      <c r="CA36" s="23" t="str">
        <f>IF(BE36=" "," ",IF(Input!$J39="Girl",IF(RANK(BE36,($AV36:$BE36),0)&lt;=5,BE36," ")," "))</f>
        <v> </v>
      </c>
      <c r="CC36" s="37" t="str">
        <f t="shared" si="35"/>
        <v> </v>
      </c>
      <c r="CD36" s="37" t="str">
        <f t="shared" si="36"/>
        <v> </v>
      </c>
      <c r="CE36" s="37" t="str">
        <f t="shared" si="37"/>
        <v> </v>
      </c>
      <c r="CF36" s="37" t="str">
        <f t="shared" si="38"/>
        <v> </v>
      </c>
      <c r="CG36" s="37" t="str">
        <f t="shared" si="39"/>
        <v> </v>
      </c>
      <c r="CH36" s="37" t="str">
        <f t="shared" si="40"/>
        <v> </v>
      </c>
      <c r="CI36" s="37" t="str">
        <f t="shared" si="41"/>
        <v> </v>
      </c>
      <c r="CJ36" s="37" t="str">
        <f t="shared" si="42"/>
        <v> </v>
      </c>
      <c r="CK36" s="37" t="str">
        <f t="shared" si="43"/>
        <v> </v>
      </c>
      <c r="CL36" s="37" t="str">
        <f t="shared" si="44"/>
        <v> </v>
      </c>
      <c r="CM36" s="1"/>
      <c r="CN36" s="37" t="str">
        <f t="shared" si="45"/>
        <v> </v>
      </c>
      <c r="CO36" s="37" t="str">
        <f t="shared" si="46"/>
        <v> </v>
      </c>
      <c r="CP36" s="37" t="str">
        <f t="shared" si="47"/>
        <v> </v>
      </c>
      <c r="CQ36" s="37" t="str">
        <f t="shared" si="48"/>
        <v> </v>
      </c>
      <c r="CR36" s="37" t="str">
        <f t="shared" si="49"/>
        <v> </v>
      </c>
      <c r="CS36" s="37" t="str">
        <f t="shared" si="50"/>
        <v> </v>
      </c>
      <c r="CT36" s="37" t="str">
        <f t="shared" si="51"/>
        <v> </v>
      </c>
      <c r="CU36" s="37" t="str">
        <f t="shared" si="52"/>
        <v> </v>
      </c>
      <c r="CV36" s="37" t="str">
        <f t="shared" si="53"/>
        <v> </v>
      </c>
      <c r="CW36" s="37" t="str">
        <f t="shared" si="54"/>
        <v> </v>
      </c>
      <c r="CX36">
        <v>3E-05</v>
      </c>
      <c r="CY36">
        <v>6.99999999999999E-05</v>
      </c>
      <c r="CZ36">
        <v>0.00011</v>
      </c>
      <c r="DA36">
        <v>0.00015</v>
      </c>
      <c r="DB36">
        <v>0.00019</v>
      </c>
      <c r="DC36">
        <v>0.00023</v>
      </c>
      <c r="DD36">
        <v>0.00027</v>
      </c>
      <c r="DE36">
        <v>0.000310000000000001</v>
      </c>
      <c r="DF36">
        <v>0.000350000000000001</v>
      </c>
      <c r="DG36">
        <v>0.000390000000000001</v>
      </c>
      <c r="DH36" t="str">
        <f t="shared" si="55"/>
        <v> </v>
      </c>
      <c r="DI36" t="str">
        <f t="shared" si="56"/>
        <v> </v>
      </c>
      <c r="DJ36" t="str">
        <f t="shared" si="57"/>
        <v> </v>
      </c>
      <c r="DK36" t="str">
        <f t="shared" si="58"/>
        <v> </v>
      </c>
      <c r="DL36" t="str">
        <f t="shared" si="59"/>
        <v> </v>
      </c>
      <c r="DM36" t="str">
        <f t="shared" si="60"/>
        <v> </v>
      </c>
      <c r="DN36" t="str">
        <f t="shared" si="61"/>
        <v> </v>
      </c>
      <c r="DO36" t="str">
        <f t="shared" si="62"/>
        <v> </v>
      </c>
      <c r="DP36" t="str">
        <f t="shared" si="63"/>
        <v> </v>
      </c>
      <c r="DQ36" t="str">
        <f t="shared" si="64"/>
        <v> </v>
      </c>
      <c r="DR36" t="str">
        <f t="shared" si="65"/>
        <v> </v>
      </c>
      <c r="DS36" t="str">
        <f t="shared" si="66"/>
        <v> </v>
      </c>
      <c r="DT36" t="str">
        <f t="shared" si="67"/>
        <v> </v>
      </c>
      <c r="DU36" t="str">
        <f t="shared" si="68"/>
        <v> </v>
      </c>
      <c r="DV36" t="str">
        <f t="shared" si="69"/>
        <v> </v>
      </c>
      <c r="DW36" t="str">
        <f t="shared" si="70"/>
        <v> </v>
      </c>
      <c r="DX36" t="str">
        <f t="shared" si="71"/>
        <v> </v>
      </c>
      <c r="DY36" t="str">
        <f t="shared" si="72"/>
        <v> </v>
      </c>
      <c r="DZ36" t="str">
        <f t="shared" si="73"/>
        <v> </v>
      </c>
      <c r="EA36" t="str">
        <f t="shared" si="74"/>
        <v> </v>
      </c>
      <c r="EB36" t="str">
        <f t="shared" si="75"/>
        <v> </v>
      </c>
    </row>
    <row r="37" spans="3:132" ht="24" customHeight="1">
      <c r="C37" s="167">
        <f>Input!G40</f>
        <v>0</v>
      </c>
      <c r="D37" s="127" t="e">
        <f>Input!#REF!</f>
        <v>#REF!</v>
      </c>
      <c r="E37" s="127">
        <f>Input!H40</f>
        <v>0</v>
      </c>
      <c r="F37" s="168">
        <f>Input!I40</f>
        <v>0</v>
      </c>
      <c r="G37" s="168">
        <f>Input!J40</f>
        <v>0</v>
      </c>
      <c r="H37" s="127">
        <f t="shared" si="6"/>
        <v>0</v>
      </c>
      <c r="I37" s="127">
        <f t="shared" si="7"/>
        <v>0</v>
      </c>
      <c r="J37" s="127">
        <f t="shared" si="8"/>
        <v>0</v>
      </c>
      <c r="K37" s="127">
        <f t="shared" si="0"/>
        <v>0</v>
      </c>
      <c r="L37" s="127">
        <f t="shared" si="9"/>
        <v>0</v>
      </c>
      <c r="M37" s="127">
        <f t="shared" si="10"/>
        <v>0</v>
      </c>
      <c r="N37" s="127">
        <f t="shared" si="11"/>
        <v>0</v>
      </c>
      <c r="O37" s="127">
        <f t="shared" si="12"/>
        <v>0</v>
      </c>
      <c r="P37" s="127">
        <f t="shared" si="13"/>
        <v>0</v>
      </c>
      <c r="Q37" s="127">
        <f t="shared" si="14"/>
        <v>0</v>
      </c>
      <c r="R37" s="127">
        <f t="shared" si="15"/>
        <v>0</v>
      </c>
      <c r="S37" s="127">
        <f t="shared" si="16"/>
        <v>0</v>
      </c>
      <c r="T37" s="127" t="str">
        <f t="shared" si="17"/>
        <v> </v>
      </c>
      <c r="U37" s="127" t="str">
        <f t="shared" si="18"/>
        <v> </v>
      </c>
      <c r="V37" s="45" t="str">
        <f aca="true" t="shared" si="76" ref="V37:V46">IF(AS37=0," ",AS37)</f>
        <v> </v>
      </c>
      <c r="W37" s="45" t="str">
        <f aca="true" t="shared" si="77" ref="W37:W46">IF(AT37=0," ",AT37)</f>
        <v> </v>
      </c>
      <c r="X37" s="46">
        <f aca="true" t="shared" si="78" ref="X37:X46">SUM(H37:S37)</f>
        <v>0</v>
      </c>
      <c r="Y37" s="5" t="str">
        <f t="shared" si="2"/>
        <v> -0-0</v>
      </c>
      <c r="Z37" s="5">
        <f>Input!G40</f>
        <v>0</v>
      </c>
      <c r="AA37" s="23">
        <f>IF(Input!H40=0,0,IF(ISNA(VLOOKUP((CONCATENATE("Balance Test-",Input!K40)),points1,2,)),0,(VLOOKUP((CONCATENATE("Balance Test-",Input!K40)),points1,2,))))</f>
        <v>0</v>
      </c>
      <c r="AB37" s="23">
        <f>IF(Input!H40=" "," ",IF(ISNA(VLOOKUP((CONCATENATE("Standing Long Jump-",Input!L40)),points1,2,)),0,(VLOOKUP((CONCATENATE("Standing Long Jump-",Input!L40)),points1,2,))))</f>
        <v>0</v>
      </c>
      <c r="AC37" s="23">
        <f>IF(Input!H40=" "," ",IF(ISNA(VLOOKUP((CONCATENATE("Speed Bounce-",Input!M40)),points1,2,)),0,(VLOOKUP((CONCATENATE("Speed Bounce-",Input!M40)),points1,2,))))</f>
        <v>0</v>
      </c>
      <c r="AD37" s="23">
        <f>IF(Input!H40=" "," ",IF(ISNA(VLOOKUP((CONCATENATE("Target Throw-",Input!N40)),points1,2,)),0,(VLOOKUP((CONCATENATE("Target Throw-",Input!N40)),points1,2,))))</f>
        <v>0</v>
      </c>
      <c r="AE37" s="23">
        <f>IF(Input!H40=0,0,IF(Input!$F40&gt;6,IF(ISNA(VLOOKUP((CONCATENATE("Overhead Heave-",Input!O40)),points1,2,)),0,(VLOOKUP((CONCATENATE("Overhead Heave-",Input!O40)),points1,2,))),0))</f>
        <v>0</v>
      </c>
      <c r="AF37" s="23">
        <f t="shared" si="22"/>
        <v>0</v>
      </c>
      <c r="AG37" s="23">
        <f>IF(Input!H40=" "," ",IF(ISNA(VLOOKUP((CONCATENATE("Hi-Stepper-",Input!P40)),points1,2,)),0,(VLOOKUP((CONCATENATE("Hi-Stepper-",Input!P40)),points1,2,))))</f>
        <v>0</v>
      </c>
      <c r="AH37" s="23">
        <f>IF(Input!H40=" "," ",IF(ISNA(VLOOKUP((CONCATENATE("Chest Push-",Input!Q40)),points1,2,)),0,(VLOOKUP((CONCATENATE("Chest Push-",Input!Q40)),points1,2,))))</f>
        <v>0</v>
      </c>
      <c r="AI37" s="23">
        <f>IF(Input!H40=0,0,IF(ISNA(VLOOKUP((CONCATENATE("Vertical Jump-",Input!R40)),points1,2,)),0,(VLOOKUP((CONCATENATE("Vertical Jump-",Input!R40)),points1,2,))))</f>
        <v>0</v>
      </c>
      <c r="AJ37" s="23">
        <f>IF(Input!H40=0,0,IF(ISNA(VLOOKUP((CONCATENATE("Shuttle Run-",Input!S40)),points1,2,)),0,(VLOOKUP((CONCATENATE("Shuttle Run-",Input!S40)),points1,2,))))</f>
        <v>0</v>
      </c>
      <c r="AK37" s="23">
        <f>IF(Input!H40=0,0,IF(ISNA(VLOOKUP((CONCATENATE("Javelin Throw-",Input!T40)),points1,2,)),0,(VLOOKUP((CONCATENATE("Javelin Throw-",Input!T40)),points1,2,))))</f>
        <v>0</v>
      </c>
      <c r="AL37" s="23">
        <f>IF(Input!H40=0,0,IF(Input!$F40&gt;6,IF(ISNA(VLOOKUP((CONCATENATE("Shot-",Input!U40)),points1,2,)),0,(VLOOKUP((CONCATENATE("Shot-",Input!U40)),points1,2,))),0))</f>
        <v>0</v>
      </c>
      <c r="AM37" s="23">
        <f t="shared" si="23"/>
        <v>0</v>
      </c>
      <c r="AN37" s="23">
        <f>IF(Input!H40=0,0,IF(ISNA(VLOOKUP((CONCATENATE("Standing Triple Jump-",Input!V40)),points1,2,)),0,(VLOOKUP((CONCATENATE("Standing Triple Jump-",Input!V40)),points1,2,))))</f>
        <v>0</v>
      </c>
      <c r="AO37" s="13">
        <f>IF(Input!$F40&gt;6,COUNT(Input!K40:M40,Input!P40:S40,Input!V40,Input!AA40:AB40),IF(Input!$F40&lt;=6,COUNT(Input!K40:N40,Input!P40:T40,Input!V40)))</f>
        <v>0</v>
      </c>
      <c r="AP37">
        <f>IF(AO37&gt;=5,(LARGE((AA37:AC37,AF37:AJ37,AM37:AN37),1))+LARGE((AA37:AC37,AF37:AJ37,AM37:AN37),2)+LARGE((AA37:AC37,AF37:AJ37,AM37:AN37),3)+LARGE((AA37:AC37,AF37:AJ37,AM37:AN37),4)+LARGE((AA37:AC37,AF37:AJ37,AM37:AN37),5),0)</f>
        <v>0</v>
      </c>
      <c r="AQ37">
        <f>IF(AP37=0,0,IF((Input!J40="Boy")*AND(Input!F40&gt;6),VLOOKUP(AP37,award2,3),IF((Input!J40="Girl")*AND(Input!F40&gt;6),VLOOKUP(AP37,award2,2),IF((Input!J40="Boy")*AND(Input!F40&lt;=6),VLOOKUP(AP37,award12,3),IF((Input!J40="Girl")*AND(Input!F40&lt;=6),VLOOKUP(AP37,award12,2),0)))))</f>
        <v>0</v>
      </c>
      <c r="AR37">
        <f>IF(Input!$F40&gt;6,COUNT(Input!K40:M40,Input!P40:S40,Input!V40,Input!AA40:AB40),IF(Input!$F40&lt;=6,COUNT(Input!K40:N40,Input!P40:T40,Input!V40)))</f>
        <v>0</v>
      </c>
      <c r="AS37">
        <f t="shared" si="24"/>
        <v>0</v>
      </c>
      <c r="AT37">
        <f>IF(AS37=0,0,IF((Input!J40="Boy")*AND(Input!F40&gt;6),VLOOKUP(AS37,award2,5),IF((Input!J40="Girl")*AND(Input!F40&gt;6),VLOOKUP(AS37,award2,4),IF((Input!J40="Boy")*AND(Input!F40&lt;=6),VLOOKUP(AS37,award12,5),IF((Input!J40="Girl")*AND(Input!F40&lt;=6),VLOOKUP(AS37,award12,4),0)))))</f>
        <v>0</v>
      </c>
      <c r="AV37" t="str">
        <f t="shared" si="25"/>
        <v> </v>
      </c>
      <c r="AW37" t="str">
        <f t="shared" si="26"/>
        <v> </v>
      </c>
      <c r="AX37" t="str">
        <f t="shared" si="27"/>
        <v> </v>
      </c>
      <c r="AY37" t="str">
        <f t="shared" si="28"/>
        <v> </v>
      </c>
      <c r="AZ37" t="str">
        <f t="shared" si="29"/>
        <v> </v>
      </c>
      <c r="BA37" t="str">
        <f t="shared" si="30"/>
        <v> </v>
      </c>
      <c r="BB37" t="str">
        <f t="shared" si="31"/>
        <v> </v>
      </c>
      <c r="BC37" t="str">
        <f t="shared" si="32"/>
        <v> </v>
      </c>
      <c r="BD37" t="str">
        <f t="shared" si="33"/>
        <v> </v>
      </c>
      <c r="BE37" t="str">
        <f t="shared" si="34"/>
        <v> </v>
      </c>
      <c r="BG37" s="23" t="str">
        <f>IF(AV37=" "," ",IF(Input!$J40="Boy",IF(RANK(AV37,($AV37:$BE37),0)&lt;=5,AV37," ")," "))</f>
        <v> </v>
      </c>
      <c r="BH37" s="23" t="str">
        <f>IF(AW37=" "," ",IF(Input!$J40="Boy",IF(RANK(AW37,($AV37:$BE37),0)&lt;=5,AW37," ")," "))</f>
        <v> </v>
      </c>
      <c r="BI37" s="23" t="str">
        <f>IF(AX37=" "," ",IF(Input!$J40="Boy",IF(RANK(AX37,($AV37:$BE37),0)&lt;=5,AX37," ")," "))</f>
        <v> </v>
      </c>
      <c r="BJ37" s="23" t="str">
        <f>IF(AY37=" "," ",IF(Input!$J40="Boy",IF(RANK(AY37,($AV37:$BE37),0)&lt;=5,AY37," ")," "))</f>
        <v> </v>
      </c>
      <c r="BK37" s="23" t="str">
        <f>IF(AZ37=" "," ",IF(Input!$J40="Boy",IF(RANK(AZ37,($AV37:$BE37),0)&lt;=5,AZ37," ")," "))</f>
        <v> </v>
      </c>
      <c r="BL37" s="23" t="str">
        <f>IF(BA37=" "," ",IF(Input!$J40="Boy",IF(RANK(BA37,($AV37:$BE37),0)&lt;=5,BA37," ")," "))</f>
        <v> </v>
      </c>
      <c r="BM37" s="23" t="str">
        <f>IF(BB37=" "," ",IF(Input!$J40="Boy",IF(RANK(BB37,($AV37:$BE37),0)&lt;=5,BB37," ")," "))</f>
        <v> </v>
      </c>
      <c r="BN37" s="23" t="str">
        <f>IF(BC37=" "," ",IF(Input!$J40="Boy",IF(RANK(BC37,($AV37:$BE37),0)&lt;=5,BC37," ")," "))</f>
        <v> </v>
      </c>
      <c r="BO37" s="23" t="str">
        <f>IF(BD37=" "," ",IF(Input!$J40="Boy",IF(RANK(BD37,($AV37:$BE37),0)&lt;=5,BD37," ")," "))</f>
        <v> </v>
      </c>
      <c r="BP37" s="23" t="str">
        <f>IF(BE37=" "," ",IF(Input!$J40="Boy",IF(RANK(BE37,($AV37:$BE37),0)&lt;=5,BE37," ")," "))</f>
        <v> </v>
      </c>
      <c r="BR37" s="23" t="str">
        <f>IF(AV37=" "," ",IF(Input!$J40="Girl",IF(RANK(AV37,($AV37:$BE37),0)&lt;=5,AV37," ")," "))</f>
        <v> </v>
      </c>
      <c r="BS37" s="23" t="str">
        <f>IF(AW37=" "," ",IF(Input!$J40="Girl",IF(RANK(AW37,($AV37:$BE37),0)&lt;=5,AW37," ")," "))</f>
        <v> </v>
      </c>
      <c r="BT37" s="23" t="str">
        <f>IF(AX37=" "," ",IF(Input!$J40="Girl",IF(RANK(AX37,($AV37:$BE37),0)&lt;=5,AX37," ")," "))</f>
        <v> </v>
      </c>
      <c r="BU37" s="23" t="str">
        <f>IF(AY37=" "," ",IF(Input!$J40="Girl",IF(RANK(AY37,($AV37:$BE37),0)&lt;=5,AY37," ")," "))</f>
        <v> </v>
      </c>
      <c r="BV37" s="23" t="str">
        <f>IF(AZ37=" "," ",IF(Input!$J40="Girl",IF(RANK(AZ37,($AV37:$BE37),0)&lt;=5,AZ37," ")," "))</f>
        <v> </v>
      </c>
      <c r="BW37" s="23" t="str">
        <f>IF(BA37=" "," ",IF(Input!$J40="Girl",IF(RANK(BA37,($AV37:$BE37),0)&lt;=5,BA37," ")," "))</f>
        <v> </v>
      </c>
      <c r="BX37" s="23" t="str">
        <f>IF(BB37=" "," ",IF(Input!$J40="Girl",IF(RANK(BB37,($AV37:$BE37),0)&lt;=5,BB37," ")," "))</f>
        <v> </v>
      </c>
      <c r="BY37" s="23" t="str">
        <f>IF(BC37=" "," ",IF(Input!$J40="Girl",IF(RANK(BC37,($AV37:$BE37),0)&lt;=5,BC37," ")," "))</f>
        <v> </v>
      </c>
      <c r="BZ37" s="23" t="str">
        <f>IF(BD37=" "," ",IF(Input!$J40="Girl",IF(RANK(BD37,($AV37:$BE37),0)&lt;=5,BD37," ")," "))</f>
        <v> </v>
      </c>
      <c r="CA37" s="23" t="str">
        <f>IF(BE37=" "," ",IF(Input!$J40="Girl",IF(RANK(BE37,($AV37:$BE37),0)&lt;=5,BE37," ")," "))</f>
        <v> </v>
      </c>
      <c r="CC37" s="37" t="str">
        <f t="shared" si="35"/>
        <v> </v>
      </c>
      <c r="CD37" s="37" t="str">
        <f t="shared" si="36"/>
        <v> </v>
      </c>
      <c r="CE37" s="37" t="str">
        <f t="shared" si="37"/>
        <v> </v>
      </c>
      <c r="CF37" s="37" t="str">
        <f t="shared" si="38"/>
        <v> </v>
      </c>
      <c r="CG37" s="37" t="str">
        <f t="shared" si="39"/>
        <v> </v>
      </c>
      <c r="CH37" s="37" t="str">
        <f t="shared" si="40"/>
        <v> </v>
      </c>
      <c r="CI37" s="37" t="str">
        <f t="shared" si="41"/>
        <v> </v>
      </c>
      <c r="CJ37" s="37" t="str">
        <f t="shared" si="42"/>
        <v> </v>
      </c>
      <c r="CK37" s="37" t="str">
        <f t="shared" si="43"/>
        <v> </v>
      </c>
      <c r="CL37" s="37" t="str">
        <f t="shared" si="44"/>
        <v> </v>
      </c>
      <c r="CM37" s="1"/>
      <c r="CN37" s="37" t="str">
        <f t="shared" si="45"/>
        <v> </v>
      </c>
      <c r="CO37" s="37" t="str">
        <f t="shared" si="46"/>
        <v> </v>
      </c>
      <c r="CP37" s="37" t="str">
        <f t="shared" si="47"/>
        <v> </v>
      </c>
      <c r="CQ37" s="37" t="str">
        <f t="shared" si="48"/>
        <v> </v>
      </c>
      <c r="CR37" s="37" t="str">
        <f t="shared" si="49"/>
        <v> </v>
      </c>
      <c r="CS37" s="37" t="str">
        <f t="shared" si="50"/>
        <v> </v>
      </c>
      <c r="CT37" s="37" t="str">
        <f t="shared" si="51"/>
        <v> </v>
      </c>
      <c r="CU37" s="37" t="str">
        <f t="shared" si="52"/>
        <v> </v>
      </c>
      <c r="CV37" s="37" t="str">
        <f t="shared" si="53"/>
        <v> </v>
      </c>
      <c r="CW37" s="37" t="str">
        <f t="shared" si="54"/>
        <v> </v>
      </c>
      <c r="CX37">
        <v>3.1E-05</v>
      </c>
      <c r="CY37">
        <v>7.09999999999999E-05</v>
      </c>
      <c r="CZ37">
        <v>0.000111</v>
      </c>
      <c r="DA37">
        <v>0.000151</v>
      </c>
      <c r="DB37">
        <v>0.000191</v>
      </c>
      <c r="DC37">
        <v>0.000231</v>
      </c>
      <c r="DD37">
        <v>0.000271</v>
      </c>
      <c r="DE37">
        <v>0.000311000000000001</v>
      </c>
      <c r="DF37">
        <v>0.000351000000000001</v>
      </c>
      <c r="DG37">
        <v>0.000391000000000001</v>
      </c>
      <c r="DH37" t="str">
        <f t="shared" si="55"/>
        <v> </v>
      </c>
      <c r="DI37" t="str">
        <f t="shared" si="56"/>
        <v> </v>
      </c>
      <c r="DJ37" t="str">
        <f t="shared" si="57"/>
        <v> </v>
      </c>
      <c r="DK37" t="str">
        <f t="shared" si="58"/>
        <v> </v>
      </c>
      <c r="DL37" t="str">
        <f t="shared" si="59"/>
        <v> </v>
      </c>
      <c r="DM37" t="str">
        <f t="shared" si="60"/>
        <v> </v>
      </c>
      <c r="DN37" t="str">
        <f t="shared" si="61"/>
        <v> </v>
      </c>
      <c r="DO37" t="str">
        <f t="shared" si="62"/>
        <v> </v>
      </c>
      <c r="DP37" t="str">
        <f t="shared" si="63"/>
        <v> </v>
      </c>
      <c r="DQ37" t="str">
        <f t="shared" si="64"/>
        <v> </v>
      </c>
      <c r="DR37" t="str">
        <f t="shared" si="65"/>
        <v> </v>
      </c>
      <c r="DS37" t="str">
        <f t="shared" si="66"/>
        <v> </v>
      </c>
      <c r="DT37" t="str">
        <f t="shared" si="67"/>
        <v> </v>
      </c>
      <c r="DU37" t="str">
        <f t="shared" si="68"/>
        <v> </v>
      </c>
      <c r="DV37" t="str">
        <f t="shared" si="69"/>
        <v> </v>
      </c>
      <c r="DW37" t="str">
        <f t="shared" si="70"/>
        <v> </v>
      </c>
      <c r="DX37" t="str">
        <f t="shared" si="71"/>
        <v> </v>
      </c>
      <c r="DY37" t="str">
        <f t="shared" si="72"/>
        <v> </v>
      </c>
      <c r="DZ37" t="str">
        <f t="shared" si="73"/>
        <v> </v>
      </c>
      <c r="EA37" t="str">
        <f t="shared" si="74"/>
        <v> </v>
      </c>
      <c r="EB37" t="str">
        <f t="shared" si="75"/>
        <v> </v>
      </c>
    </row>
    <row r="38" spans="3:132" ht="24" customHeight="1">
      <c r="C38" s="167">
        <f>Input!G41</f>
        <v>0</v>
      </c>
      <c r="D38" s="127" t="e">
        <f>Input!#REF!</f>
        <v>#REF!</v>
      </c>
      <c r="E38" s="127">
        <f>Input!H41</f>
        <v>0</v>
      </c>
      <c r="F38" s="168">
        <f>Input!I41</f>
        <v>0</v>
      </c>
      <c r="G38" s="168">
        <f>Input!J41</f>
        <v>0</v>
      </c>
      <c r="H38" s="127">
        <f t="shared" si="6"/>
        <v>0</v>
      </c>
      <c r="I38" s="127">
        <f t="shared" si="7"/>
        <v>0</v>
      </c>
      <c r="J38" s="127">
        <f t="shared" si="8"/>
        <v>0</v>
      </c>
      <c r="K38" s="127">
        <f t="shared" si="0"/>
        <v>0</v>
      </c>
      <c r="L38" s="127">
        <f t="shared" si="9"/>
        <v>0</v>
      </c>
      <c r="M38" s="127">
        <f t="shared" si="10"/>
        <v>0</v>
      </c>
      <c r="N38" s="127">
        <f t="shared" si="11"/>
        <v>0</v>
      </c>
      <c r="O38" s="127">
        <f t="shared" si="12"/>
        <v>0</v>
      </c>
      <c r="P38" s="127">
        <f t="shared" si="13"/>
        <v>0</v>
      </c>
      <c r="Q38" s="127">
        <f t="shared" si="14"/>
        <v>0</v>
      </c>
      <c r="R38" s="127">
        <f t="shared" si="15"/>
        <v>0</v>
      </c>
      <c r="S38" s="127">
        <f t="shared" si="16"/>
        <v>0</v>
      </c>
      <c r="T38" s="127" t="str">
        <f t="shared" si="17"/>
        <v> </v>
      </c>
      <c r="U38" s="127" t="str">
        <f t="shared" si="18"/>
        <v> </v>
      </c>
      <c r="V38" s="45" t="str">
        <f t="shared" si="76"/>
        <v> </v>
      </c>
      <c r="W38" s="45" t="str">
        <f t="shared" si="77"/>
        <v> </v>
      </c>
      <c r="X38" s="46">
        <f t="shared" si="78"/>
        <v>0</v>
      </c>
      <c r="Y38" s="5" t="str">
        <f t="shared" si="2"/>
        <v> -0-0</v>
      </c>
      <c r="Z38" s="5">
        <f>Input!G41</f>
        <v>0</v>
      </c>
      <c r="AA38" s="23">
        <f>IF(Input!H41=0,0,IF(ISNA(VLOOKUP((CONCATENATE("Balance Test-",Input!K41)),points1,2,)),0,(VLOOKUP((CONCATENATE("Balance Test-",Input!K41)),points1,2,))))</f>
        <v>0</v>
      </c>
      <c r="AB38" s="23">
        <f>IF(Input!H41=" "," ",IF(ISNA(VLOOKUP((CONCATENATE("Standing Long Jump-",Input!L41)),points1,2,)),0,(VLOOKUP((CONCATENATE("Standing Long Jump-",Input!L41)),points1,2,))))</f>
        <v>0</v>
      </c>
      <c r="AC38" s="23">
        <f>IF(Input!H41=" "," ",IF(ISNA(VLOOKUP((CONCATENATE("Speed Bounce-",Input!M41)),points1,2,)),0,(VLOOKUP((CONCATENATE("Speed Bounce-",Input!M41)),points1,2,))))</f>
        <v>0</v>
      </c>
      <c r="AD38" s="23">
        <f>IF(Input!H41=" "," ",IF(ISNA(VLOOKUP((CONCATENATE("Target Throw-",Input!N41)),points1,2,)),0,(VLOOKUP((CONCATENATE("Target Throw-",Input!N41)),points1,2,))))</f>
        <v>0</v>
      </c>
      <c r="AE38" s="23">
        <f>IF(Input!H41=0,0,IF(Input!$F41&gt;6,IF(ISNA(VLOOKUP((CONCATENATE("Overhead Heave-",Input!O41)),points1,2,)),0,(VLOOKUP((CONCATENATE("Overhead Heave-",Input!O41)),points1,2,))),0))</f>
        <v>0</v>
      </c>
      <c r="AF38" s="23">
        <f t="shared" si="22"/>
        <v>0</v>
      </c>
      <c r="AG38" s="23">
        <f>IF(Input!H41=" "," ",IF(ISNA(VLOOKUP((CONCATENATE("Hi-Stepper-",Input!P41)),points1,2,)),0,(VLOOKUP((CONCATENATE("Hi-Stepper-",Input!P41)),points1,2,))))</f>
        <v>0</v>
      </c>
      <c r="AH38" s="23">
        <f>IF(Input!H41=" "," ",IF(ISNA(VLOOKUP((CONCATENATE("Chest Push-",Input!Q41)),points1,2,)),0,(VLOOKUP((CONCATENATE("Chest Push-",Input!Q41)),points1,2,))))</f>
        <v>0</v>
      </c>
      <c r="AI38" s="23">
        <f>IF(Input!H41=0,0,IF(ISNA(VLOOKUP((CONCATENATE("Vertical Jump-",Input!R41)),points1,2,)),0,(VLOOKUP((CONCATENATE("Vertical Jump-",Input!R41)),points1,2,))))</f>
        <v>0</v>
      </c>
      <c r="AJ38" s="23">
        <f>IF(Input!H41=0,0,IF(ISNA(VLOOKUP((CONCATENATE("Shuttle Run-",Input!S41)),points1,2,)),0,(VLOOKUP((CONCATENATE("Shuttle Run-",Input!S41)),points1,2,))))</f>
        <v>0</v>
      </c>
      <c r="AK38" s="23">
        <f>IF(Input!H41=0,0,IF(ISNA(VLOOKUP((CONCATENATE("Javelin Throw-",Input!T41)),points1,2,)),0,(VLOOKUP((CONCATENATE("Javelin Throw-",Input!T41)),points1,2,))))</f>
        <v>0</v>
      </c>
      <c r="AL38" s="23">
        <f>IF(Input!H41=0,0,IF(Input!$F41&gt;6,IF(ISNA(VLOOKUP((CONCATENATE("Shot-",Input!U41)),points1,2,)),0,(VLOOKUP((CONCATENATE("Shot-",Input!U41)),points1,2,))),0))</f>
        <v>0</v>
      </c>
      <c r="AM38" s="23">
        <f t="shared" si="23"/>
        <v>0</v>
      </c>
      <c r="AN38" s="23">
        <f>IF(Input!H41=0,0,IF(ISNA(VLOOKUP((CONCATENATE("Standing Triple Jump-",Input!V41)),points1,2,)),0,(VLOOKUP((CONCATENATE("Standing Triple Jump-",Input!V41)),points1,2,))))</f>
        <v>0</v>
      </c>
      <c r="AO38" s="13">
        <f>IF(Input!$F41&gt;6,COUNT(Input!K41:M41,Input!P41:S41,Input!V41,Input!AA41:AB41),IF(Input!$F41&lt;=6,COUNT(Input!K41:N41,Input!P41:T41,Input!V41)))</f>
        <v>0</v>
      </c>
      <c r="AP38">
        <f>IF(AO38&gt;=5,(LARGE((AA38:AC38,AF38:AJ38,AM38:AN38),1))+LARGE((AA38:AC38,AF38:AJ38,AM38:AN38),2)+LARGE((AA38:AC38,AF38:AJ38,AM38:AN38),3)+LARGE((AA38:AC38,AF38:AJ38,AM38:AN38),4)+LARGE((AA38:AC38,AF38:AJ38,AM38:AN38),5),0)</f>
        <v>0</v>
      </c>
      <c r="AQ38">
        <f>IF(AP38=0,0,IF((Input!J41="Boy")*AND(Input!F41&gt;6),VLOOKUP(AP38,award2,3),IF((Input!J41="Girl")*AND(Input!F41&gt;6),VLOOKUP(AP38,award2,2),IF((Input!J41="Boy")*AND(Input!F41&lt;=6),VLOOKUP(AP38,award12,3),IF((Input!J41="Girl")*AND(Input!F41&lt;=6),VLOOKUP(AP38,award12,2),0)))))</f>
        <v>0</v>
      </c>
      <c r="AR38">
        <f>IF(Input!$F41&gt;6,COUNT(Input!K41:M41,Input!P41:S41,Input!V41,Input!AA41:AB41),IF(Input!$F41&lt;=6,COUNT(Input!K41:N41,Input!P41:T41,Input!V41)))</f>
        <v>0</v>
      </c>
      <c r="AS38">
        <f t="shared" si="24"/>
        <v>0</v>
      </c>
      <c r="AT38">
        <f>IF(AS38=0,0,IF((Input!J41="Boy")*AND(Input!F41&gt;6),VLOOKUP(AS38,award2,5),IF((Input!J41="Girl")*AND(Input!F41&gt;6),VLOOKUP(AS38,award2,4),IF((Input!J41="Boy")*AND(Input!F41&lt;=6),VLOOKUP(AS38,award12,5),IF((Input!J41="Girl")*AND(Input!F41&lt;=6),VLOOKUP(AS38,award12,4),0)))))</f>
        <v>0</v>
      </c>
      <c r="AV38" t="str">
        <f t="shared" si="25"/>
        <v> </v>
      </c>
      <c r="AW38" t="str">
        <f t="shared" si="26"/>
        <v> </v>
      </c>
      <c r="AX38" t="str">
        <f t="shared" si="27"/>
        <v> </v>
      </c>
      <c r="AY38" t="str">
        <f t="shared" si="28"/>
        <v> </v>
      </c>
      <c r="AZ38" t="str">
        <f t="shared" si="29"/>
        <v> </v>
      </c>
      <c r="BA38" t="str">
        <f t="shared" si="30"/>
        <v> </v>
      </c>
      <c r="BB38" t="str">
        <f t="shared" si="31"/>
        <v> </v>
      </c>
      <c r="BC38" t="str">
        <f t="shared" si="32"/>
        <v> </v>
      </c>
      <c r="BD38" t="str">
        <f t="shared" si="33"/>
        <v> </v>
      </c>
      <c r="BE38" t="str">
        <f t="shared" si="34"/>
        <v> </v>
      </c>
      <c r="BG38" s="23" t="str">
        <f>IF(AV38=" "," ",IF(Input!$J41="Boy",IF(RANK(AV38,($AV38:$BE38),0)&lt;=5,AV38," ")," "))</f>
        <v> </v>
      </c>
      <c r="BH38" s="23" t="str">
        <f>IF(AW38=" "," ",IF(Input!$J41="Boy",IF(RANK(AW38,($AV38:$BE38),0)&lt;=5,AW38," ")," "))</f>
        <v> </v>
      </c>
      <c r="BI38" s="23" t="str">
        <f>IF(AX38=" "," ",IF(Input!$J41="Boy",IF(RANK(AX38,($AV38:$BE38),0)&lt;=5,AX38," ")," "))</f>
        <v> </v>
      </c>
      <c r="BJ38" s="23" t="str">
        <f>IF(AY38=" "," ",IF(Input!$J41="Boy",IF(RANK(AY38,($AV38:$BE38),0)&lt;=5,AY38," ")," "))</f>
        <v> </v>
      </c>
      <c r="BK38" s="23" t="str">
        <f>IF(AZ38=" "," ",IF(Input!$J41="Boy",IF(RANK(AZ38,($AV38:$BE38),0)&lt;=5,AZ38," ")," "))</f>
        <v> </v>
      </c>
      <c r="BL38" s="23" t="str">
        <f>IF(BA38=" "," ",IF(Input!$J41="Boy",IF(RANK(BA38,($AV38:$BE38),0)&lt;=5,BA38," ")," "))</f>
        <v> </v>
      </c>
      <c r="BM38" s="23" t="str">
        <f>IF(BB38=" "," ",IF(Input!$J41="Boy",IF(RANK(BB38,($AV38:$BE38),0)&lt;=5,BB38," ")," "))</f>
        <v> </v>
      </c>
      <c r="BN38" s="23" t="str">
        <f>IF(BC38=" "," ",IF(Input!$J41="Boy",IF(RANK(BC38,($AV38:$BE38),0)&lt;=5,BC38," ")," "))</f>
        <v> </v>
      </c>
      <c r="BO38" s="23" t="str">
        <f>IF(BD38=" "," ",IF(Input!$J41="Boy",IF(RANK(BD38,($AV38:$BE38),0)&lt;=5,BD38," ")," "))</f>
        <v> </v>
      </c>
      <c r="BP38" s="23" t="str">
        <f>IF(BE38=" "," ",IF(Input!$J41="Boy",IF(RANK(BE38,($AV38:$BE38),0)&lt;=5,BE38," ")," "))</f>
        <v> </v>
      </c>
      <c r="BR38" s="23" t="str">
        <f>IF(AV38=" "," ",IF(Input!$J41="Girl",IF(RANK(AV38,($AV38:$BE38),0)&lt;=5,AV38," ")," "))</f>
        <v> </v>
      </c>
      <c r="BS38" s="23" t="str">
        <f>IF(AW38=" "," ",IF(Input!$J41="Girl",IF(RANK(AW38,($AV38:$BE38),0)&lt;=5,AW38," ")," "))</f>
        <v> </v>
      </c>
      <c r="BT38" s="23" t="str">
        <f>IF(AX38=" "," ",IF(Input!$J41="Girl",IF(RANK(AX38,($AV38:$BE38),0)&lt;=5,AX38," ")," "))</f>
        <v> </v>
      </c>
      <c r="BU38" s="23" t="str">
        <f>IF(AY38=" "," ",IF(Input!$J41="Girl",IF(RANK(AY38,($AV38:$BE38),0)&lt;=5,AY38," ")," "))</f>
        <v> </v>
      </c>
      <c r="BV38" s="23" t="str">
        <f>IF(AZ38=" "," ",IF(Input!$J41="Girl",IF(RANK(AZ38,($AV38:$BE38),0)&lt;=5,AZ38," ")," "))</f>
        <v> </v>
      </c>
      <c r="BW38" s="23" t="str">
        <f>IF(BA38=" "," ",IF(Input!$J41="Girl",IF(RANK(BA38,($AV38:$BE38),0)&lt;=5,BA38," ")," "))</f>
        <v> </v>
      </c>
      <c r="BX38" s="23" t="str">
        <f>IF(BB38=" "," ",IF(Input!$J41="Girl",IF(RANK(BB38,($AV38:$BE38),0)&lt;=5,BB38," ")," "))</f>
        <v> </v>
      </c>
      <c r="BY38" s="23" t="str">
        <f>IF(BC38=" "," ",IF(Input!$J41="Girl",IF(RANK(BC38,($AV38:$BE38),0)&lt;=5,BC38," ")," "))</f>
        <v> </v>
      </c>
      <c r="BZ38" s="23" t="str">
        <f>IF(BD38=" "," ",IF(Input!$J41="Girl",IF(RANK(BD38,($AV38:$BE38),0)&lt;=5,BD38," ")," "))</f>
        <v> </v>
      </c>
      <c r="CA38" s="23" t="str">
        <f>IF(BE38=" "," ",IF(Input!$J41="Girl",IF(RANK(BE38,($AV38:$BE38),0)&lt;=5,BE38," ")," "))</f>
        <v> </v>
      </c>
      <c r="CC38" s="37" t="str">
        <f t="shared" si="35"/>
        <v> </v>
      </c>
      <c r="CD38" s="37" t="str">
        <f t="shared" si="36"/>
        <v> </v>
      </c>
      <c r="CE38" s="37" t="str">
        <f t="shared" si="37"/>
        <v> </v>
      </c>
      <c r="CF38" s="37" t="str">
        <f t="shared" si="38"/>
        <v> </v>
      </c>
      <c r="CG38" s="37" t="str">
        <f t="shared" si="39"/>
        <v> </v>
      </c>
      <c r="CH38" s="37" t="str">
        <f t="shared" si="40"/>
        <v> </v>
      </c>
      <c r="CI38" s="37" t="str">
        <f t="shared" si="41"/>
        <v> </v>
      </c>
      <c r="CJ38" s="37" t="str">
        <f t="shared" si="42"/>
        <v> </v>
      </c>
      <c r="CK38" s="37" t="str">
        <f t="shared" si="43"/>
        <v> </v>
      </c>
      <c r="CL38" s="37" t="str">
        <f t="shared" si="44"/>
        <v> </v>
      </c>
      <c r="CM38" s="1"/>
      <c r="CN38" s="37" t="str">
        <f t="shared" si="45"/>
        <v> </v>
      </c>
      <c r="CO38" s="37" t="str">
        <f t="shared" si="46"/>
        <v> </v>
      </c>
      <c r="CP38" s="37" t="str">
        <f t="shared" si="47"/>
        <v> </v>
      </c>
      <c r="CQ38" s="37" t="str">
        <f t="shared" si="48"/>
        <v> </v>
      </c>
      <c r="CR38" s="37" t="str">
        <f t="shared" si="49"/>
        <v> </v>
      </c>
      <c r="CS38" s="37" t="str">
        <f t="shared" si="50"/>
        <v> </v>
      </c>
      <c r="CT38" s="37" t="str">
        <f t="shared" si="51"/>
        <v> </v>
      </c>
      <c r="CU38" s="37" t="str">
        <f t="shared" si="52"/>
        <v> </v>
      </c>
      <c r="CV38" s="37" t="str">
        <f t="shared" si="53"/>
        <v> </v>
      </c>
      <c r="CW38" s="37" t="str">
        <f t="shared" si="54"/>
        <v> </v>
      </c>
      <c r="CX38">
        <v>3.2E-05</v>
      </c>
      <c r="CY38">
        <v>7.19999999999999E-05</v>
      </c>
      <c r="CZ38">
        <v>0.000112</v>
      </c>
      <c r="DA38">
        <v>0.000152</v>
      </c>
      <c r="DB38">
        <v>0.000192</v>
      </c>
      <c r="DC38">
        <v>0.000232</v>
      </c>
      <c r="DD38">
        <v>0.000272</v>
      </c>
      <c r="DE38">
        <v>0.000312000000000001</v>
      </c>
      <c r="DF38">
        <v>0.000352000000000001</v>
      </c>
      <c r="DG38">
        <v>0.000392000000000001</v>
      </c>
      <c r="DH38" t="str">
        <f t="shared" si="55"/>
        <v> </v>
      </c>
      <c r="DI38" t="str">
        <f t="shared" si="56"/>
        <v> </v>
      </c>
      <c r="DJ38" t="str">
        <f t="shared" si="57"/>
        <v> </v>
      </c>
      <c r="DK38" t="str">
        <f t="shared" si="58"/>
        <v> </v>
      </c>
      <c r="DL38" t="str">
        <f t="shared" si="59"/>
        <v> </v>
      </c>
      <c r="DM38" t="str">
        <f t="shared" si="60"/>
        <v> </v>
      </c>
      <c r="DN38" t="str">
        <f t="shared" si="61"/>
        <v> </v>
      </c>
      <c r="DO38" t="str">
        <f t="shared" si="62"/>
        <v> </v>
      </c>
      <c r="DP38" t="str">
        <f t="shared" si="63"/>
        <v> </v>
      </c>
      <c r="DQ38" t="str">
        <f t="shared" si="64"/>
        <v> </v>
      </c>
      <c r="DR38" t="str">
        <f t="shared" si="65"/>
        <v> </v>
      </c>
      <c r="DS38" t="str">
        <f t="shared" si="66"/>
        <v> </v>
      </c>
      <c r="DT38" t="str">
        <f t="shared" si="67"/>
        <v> </v>
      </c>
      <c r="DU38" t="str">
        <f t="shared" si="68"/>
        <v> </v>
      </c>
      <c r="DV38" t="str">
        <f t="shared" si="69"/>
        <v> </v>
      </c>
      <c r="DW38" t="str">
        <f t="shared" si="70"/>
        <v> </v>
      </c>
      <c r="DX38" t="str">
        <f t="shared" si="71"/>
        <v> </v>
      </c>
      <c r="DY38" t="str">
        <f t="shared" si="72"/>
        <v> </v>
      </c>
      <c r="DZ38" t="str">
        <f t="shared" si="73"/>
        <v> </v>
      </c>
      <c r="EA38" t="str">
        <f t="shared" si="74"/>
        <v> </v>
      </c>
      <c r="EB38" t="str">
        <f t="shared" si="75"/>
        <v> </v>
      </c>
    </row>
    <row r="39" spans="3:132" ht="24" customHeight="1">
      <c r="C39" s="167">
        <f>Input!G42</f>
        <v>0</v>
      </c>
      <c r="D39" s="127" t="e">
        <f>Input!#REF!</f>
        <v>#REF!</v>
      </c>
      <c r="E39" s="127">
        <f>Input!H42</f>
        <v>0</v>
      </c>
      <c r="F39" s="168">
        <f>Input!I42</f>
        <v>0</v>
      </c>
      <c r="G39" s="168">
        <f>Input!J42</f>
        <v>0</v>
      </c>
      <c r="H39" s="127">
        <f t="shared" si="6"/>
        <v>0</v>
      </c>
      <c r="I39" s="127">
        <f t="shared" si="7"/>
        <v>0</v>
      </c>
      <c r="J39" s="127">
        <f t="shared" si="8"/>
        <v>0</v>
      </c>
      <c r="K39" s="127">
        <f t="shared" si="0"/>
        <v>0</v>
      </c>
      <c r="L39" s="127">
        <f t="shared" si="9"/>
        <v>0</v>
      </c>
      <c r="M39" s="127">
        <f t="shared" si="10"/>
        <v>0</v>
      </c>
      <c r="N39" s="127">
        <f t="shared" si="11"/>
        <v>0</v>
      </c>
      <c r="O39" s="127">
        <f t="shared" si="12"/>
        <v>0</v>
      </c>
      <c r="P39" s="127">
        <f t="shared" si="13"/>
        <v>0</v>
      </c>
      <c r="Q39" s="127">
        <f t="shared" si="14"/>
        <v>0</v>
      </c>
      <c r="R39" s="127">
        <f t="shared" si="15"/>
        <v>0</v>
      </c>
      <c r="S39" s="127">
        <f t="shared" si="16"/>
        <v>0</v>
      </c>
      <c r="T39" s="127" t="str">
        <f t="shared" si="17"/>
        <v> </v>
      </c>
      <c r="U39" s="127" t="str">
        <f t="shared" si="18"/>
        <v> </v>
      </c>
      <c r="V39" s="45" t="str">
        <f t="shared" si="76"/>
        <v> </v>
      </c>
      <c r="W39" s="45" t="str">
        <f t="shared" si="77"/>
        <v> </v>
      </c>
      <c r="X39" s="46">
        <f t="shared" si="78"/>
        <v>0</v>
      </c>
      <c r="Y39" s="5" t="str">
        <f t="shared" si="2"/>
        <v> -0-0</v>
      </c>
      <c r="Z39" s="5">
        <f>Input!G42</f>
        <v>0</v>
      </c>
      <c r="AA39" s="23">
        <f>IF(Input!H42=0,0,IF(ISNA(VLOOKUP((CONCATENATE("Balance Test-",Input!K42)),points1,2,)),0,(VLOOKUP((CONCATENATE("Balance Test-",Input!K42)),points1,2,))))</f>
        <v>0</v>
      </c>
      <c r="AB39" s="23">
        <f>IF(Input!H42=" "," ",IF(ISNA(VLOOKUP((CONCATENATE("Standing Long Jump-",Input!L42)),points1,2,)),0,(VLOOKUP((CONCATENATE("Standing Long Jump-",Input!L42)),points1,2,))))</f>
        <v>0</v>
      </c>
      <c r="AC39" s="23">
        <f>IF(Input!H42=" "," ",IF(ISNA(VLOOKUP((CONCATENATE("Speed Bounce-",Input!M42)),points1,2,)),0,(VLOOKUP((CONCATENATE("Speed Bounce-",Input!M42)),points1,2,))))</f>
        <v>0</v>
      </c>
      <c r="AD39" s="23">
        <f>IF(Input!H42=" "," ",IF(ISNA(VLOOKUP((CONCATENATE("Target Throw-",Input!N42)),points1,2,)),0,(VLOOKUP((CONCATENATE("Target Throw-",Input!N42)),points1,2,))))</f>
        <v>0</v>
      </c>
      <c r="AE39" s="23">
        <f>IF(Input!H42=0,0,IF(Input!$F42&gt;6,IF(ISNA(VLOOKUP((CONCATENATE("Overhead Heave-",Input!O42)),points1,2,)),0,(VLOOKUP((CONCATENATE("Overhead Heave-",Input!O42)),points1,2,))),0))</f>
        <v>0</v>
      </c>
      <c r="AF39" s="23">
        <f t="shared" si="22"/>
        <v>0</v>
      </c>
      <c r="AG39" s="23">
        <f>IF(Input!H42=" "," ",IF(ISNA(VLOOKUP((CONCATENATE("Hi-Stepper-",Input!P42)),points1,2,)),0,(VLOOKUP((CONCATENATE("Hi-Stepper-",Input!P42)),points1,2,))))</f>
        <v>0</v>
      </c>
      <c r="AH39" s="23">
        <f>IF(Input!H42=" "," ",IF(ISNA(VLOOKUP((CONCATENATE("Chest Push-",Input!Q42)),points1,2,)),0,(VLOOKUP((CONCATENATE("Chest Push-",Input!Q42)),points1,2,))))</f>
        <v>0</v>
      </c>
      <c r="AI39" s="23">
        <f>IF(Input!H42=0,0,IF(ISNA(VLOOKUP((CONCATENATE("Vertical Jump-",Input!R42)),points1,2,)),0,(VLOOKUP((CONCATENATE("Vertical Jump-",Input!R42)),points1,2,))))</f>
        <v>0</v>
      </c>
      <c r="AJ39" s="23">
        <f>IF(Input!H42=0,0,IF(ISNA(VLOOKUP((CONCATENATE("Shuttle Run-",Input!S42)),points1,2,)),0,(VLOOKUP((CONCATENATE("Shuttle Run-",Input!S42)),points1,2,))))</f>
        <v>0</v>
      </c>
      <c r="AK39" s="23">
        <f>IF(Input!H42=0,0,IF(ISNA(VLOOKUP((CONCATENATE("Javelin Throw-",Input!T42)),points1,2,)),0,(VLOOKUP((CONCATENATE("Javelin Throw-",Input!T42)),points1,2,))))</f>
        <v>0</v>
      </c>
      <c r="AL39" s="23">
        <f>IF(Input!H42=0,0,IF(Input!$F42&gt;6,IF(ISNA(VLOOKUP((CONCATENATE("Shot-",Input!U42)),points1,2,)),0,(VLOOKUP((CONCATENATE("Shot-",Input!U42)),points1,2,))),0))</f>
        <v>0</v>
      </c>
      <c r="AM39" s="23">
        <f t="shared" si="23"/>
        <v>0</v>
      </c>
      <c r="AN39" s="23">
        <f>IF(Input!H42=0,0,IF(ISNA(VLOOKUP((CONCATENATE("Standing Triple Jump-",Input!V42)),points1,2,)),0,(VLOOKUP((CONCATENATE("Standing Triple Jump-",Input!V42)),points1,2,))))</f>
        <v>0</v>
      </c>
      <c r="AO39" s="13">
        <f>IF(Input!$F42&gt;6,COUNT(Input!K42:M42,Input!P42:S42,Input!V42,Input!AA42:AB42),IF(Input!$F42&lt;=6,COUNT(Input!K42:N42,Input!P42:T42,Input!V42)))</f>
        <v>0</v>
      </c>
      <c r="AP39">
        <f>IF(AO39&gt;=5,(LARGE((AA39:AC39,AF39:AJ39,AM39:AN39),1))+LARGE((AA39:AC39,AF39:AJ39,AM39:AN39),2)+LARGE((AA39:AC39,AF39:AJ39,AM39:AN39),3)+LARGE((AA39:AC39,AF39:AJ39,AM39:AN39),4)+LARGE((AA39:AC39,AF39:AJ39,AM39:AN39),5),0)</f>
        <v>0</v>
      </c>
      <c r="AQ39">
        <f>IF(AP39=0,0,IF((Input!J42="Boy")*AND(Input!F42&gt;6),VLOOKUP(AP39,award2,3),IF((Input!J42="Girl")*AND(Input!F42&gt;6),VLOOKUP(AP39,award2,2),IF((Input!J42="Boy")*AND(Input!F42&lt;=6),VLOOKUP(AP39,award12,3),IF((Input!J42="Girl")*AND(Input!F42&lt;=6),VLOOKUP(AP39,award12,2),0)))))</f>
        <v>0</v>
      </c>
      <c r="AR39">
        <f>IF(Input!$F42&gt;6,COUNT(Input!K42:M42,Input!P42:S42,Input!V42,Input!AA42:AB42),IF(Input!$F42&lt;=6,COUNT(Input!K42:N42,Input!P42:T42,Input!V42)))</f>
        <v>0</v>
      </c>
      <c r="AS39">
        <f t="shared" si="24"/>
        <v>0</v>
      </c>
      <c r="AT39">
        <f>IF(AS39=0,0,IF((Input!J42="Boy")*AND(Input!F42&gt;6),VLOOKUP(AS39,award2,5),IF((Input!J42="Girl")*AND(Input!F42&gt;6),VLOOKUP(AS39,award2,4),IF((Input!J42="Boy")*AND(Input!F42&lt;=6),VLOOKUP(AS39,award12,5),IF((Input!J42="Girl")*AND(Input!F42&lt;=6),VLOOKUP(AS39,award12,4),0)))))</f>
        <v>0</v>
      </c>
      <c r="AV39" t="str">
        <f t="shared" si="25"/>
        <v> </v>
      </c>
      <c r="AW39" t="str">
        <f t="shared" si="26"/>
        <v> </v>
      </c>
      <c r="AX39" t="str">
        <f t="shared" si="27"/>
        <v> </v>
      </c>
      <c r="AY39" t="str">
        <f t="shared" si="28"/>
        <v> </v>
      </c>
      <c r="AZ39" t="str">
        <f t="shared" si="29"/>
        <v> </v>
      </c>
      <c r="BA39" t="str">
        <f t="shared" si="30"/>
        <v> </v>
      </c>
      <c r="BB39" t="str">
        <f t="shared" si="31"/>
        <v> </v>
      </c>
      <c r="BC39" t="str">
        <f t="shared" si="32"/>
        <v> </v>
      </c>
      <c r="BD39" t="str">
        <f t="shared" si="33"/>
        <v> </v>
      </c>
      <c r="BE39" t="str">
        <f t="shared" si="34"/>
        <v> </v>
      </c>
      <c r="BG39" s="23" t="str">
        <f>IF(AV39=" "," ",IF(Input!$J42="Boy",IF(RANK(AV39,($AV39:$BE39),0)&lt;=5,AV39," ")," "))</f>
        <v> </v>
      </c>
      <c r="BH39" s="23" t="str">
        <f>IF(AW39=" "," ",IF(Input!$J42="Boy",IF(RANK(AW39,($AV39:$BE39),0)&lt;=5,AW39," ")," "))</f>
        <v> </v>
      </c>
      <c r="BI39" s="23" t="str">
        <f>IF(AX39=" "," ",IF(Input!$J42="Boy",IF(RANK(AX39,($AV39:$BE39),0)&lt;=5,AX39," ")," "))</f>
        <v> </v>
      </c>
      <c r="BJ39" s="23" t="str">
        <f>IF(AY39=" "," ",IF(Input!$J42="Boy",IF(RANK(AY39,($AV39:$BE39),0)&lt;=5,AY39," ")," "))</f>
        <v> </v>
      </c>
      <c r="BK39" s="23" t="str">
        <f>IF(AZ39=" "," ",IF(Input!$J42="Boy",IF(RANK(AZ39,($AV39:$BE39),0)&lt;=5,AZ39," ")," "))</f>
        <v> </v>
      </c>
      <c r="BL39" s="23" t="str">
        <f>IF(BA39=" "," ",IF(Input!$J42="Boy",IF(RANK(BA39,($AV39:$BE39),0)&lt;=5,BA39," ")," "))</f>
        <v> </v>
      </c>
      <c r="BM39" s="23" t="str">
        <f>IF(BB39=" "," ",IF(Input!$J42="Boy",IF(RANK(BB39,($AV39:$BE39),0)&lt;=5,BB39," ")," "))</f>
        <v> </v>
      </c>
      <c r="BN39" s="23" t="str">
        <f>IF(BC39=" "," ",IF(Input!$J42="Boy",IF(RANK(BC39,($AV39:$BE39),0)&lt;=5,BC39," ")," "))</f>
        <v> </v>
      </c>
      <c r="BO39" s="23" t="str">
        <f>IF(BD39=" "," ",IF(Input!$J42="Boy",IF(RANK(BD39,($AV39:$BE39),0)&lt;=5,BD39," ")," "))</f>
        <v> </v>
      </c>
      <c r="BP39" s="23" t="str">
        <f>IF(BE39=" "," ",IF(Input!$J42="Boy",IF(RANK(BE39,($AV39:$BE39),0)&lt;=5,BE39," ")," "))</f>
        <v> </v>
      </c>
      <c r="BR39" s="23" t="str">
        <f>IF(AV39=" "," ",IF(Input!$J42="Girl",IF(RANK(AV39,($AV39:$BE39),0)&lt;=5,AV39," ")," "))</f>
        <v> </v>
      </c>
      <c r="BS39" s="23" t="str">
        <f>IF(AW39=" "," ",IF(Input!$J42="Girl",IF(RANK(AW39,($AV39:$BE39),0)&lt;=5,AW39," ")," "))</f>
        <v> </v>
      </c>
      <c r="BT39" s="23" t="str">
        <f>IF(AX39=" "," ",IF(Input!$J42="Girl",IF(RANK(AX39,($AV39:$BE39),0)&lt;=5,AX39," ")," "))</f>
        <v> </v>
      </c>
      <c r="BU39" s="23" t="str">
        <f>IF(AY39=" "," ",IF(Input!$J42="Girl",IF(RANK(AY39,($AV39:$BE39),0)&lt;=5,AY39," ")," "))</f>
        <v> </v>
      </c>
      <c r="BV39" s="23" t="str">
        <f>IF(AZ39=" "," ",IF(Input!$J42="Girl",IF(RANK(AZ39,($AV39:$BE39),0)&lt;=5,AZ39," ")," "))</f>
        <v> </v>
      </c>
      <c r="BW39" s="23" t="str">
        <f>IF(BA39=" "," ",IF(Input!$J42="Girl",IF(RANK(BA39,($AV39:$BE39),0)&lt;=5,BA39," ")," "))</f>
        <v> </v>
      </c>
      <c r="BX39" s="23" t="str">
        <f>IF(BB39=" "," ",IF(Input!$J42="Girl",IF(RANK(BB39,($AV39:$BE39),0)&lt;=5,BB39," ")," "))</f>
        <v> </v>
      </c>
      <c r="BY39" s="23" t="str">
        <f>IF(BC39=" "," ",IF(Input!$J42="Girl",IF(RANK(BC39,($AV39:$BE39),0)&lt;=5,BC39," ")," "))</f>
        <v> </v>
      </c>
      <c r="BZ39" s="23" t="str">
        <f>IF(BD39=" "," ",IF(Input!$J42="Girl",IF(RANK(BD39,($AV39:$BE39),0)&lt;=5,BD39," ")," "))</f>
        <v> </v>
      </c>
      <c r="CA39" s="23" t="str">
        <f>IF(BE39=" "," ",IF(Input!$J42="Girl",IF(RANK(BE39,($AV39:$BE39),0)&lt;=5,BE39," ")," "))</f>
        <v> </v>
      </c>
      <c r="CC39" s="37" t="str">
        <f t="shared" si="35"/>
        <v> </v>
      </c>
      <c r="CD39" s="37" t="str">
        <f t="shared" si="36"/>
        <v> </v>
      </c>
      <c r="CE39" s="37" t="str">
        <f t="shared" si="37"/>
        <v> </v>
      </c>
      <c r="CF39" s="37" t="str">
        <f t="shared" si="38"/>
        <v> </v>
      </c>
      <c r="CG39" s="37" t="str">
        <f t="shared" si="39"/>
        <v> </v>
      </c>
      <c r="CH39" s="37" t="str">
        <f t="shared" si="40"/>
        <v> </v>
      </c>
      <c r="CI39" s="37" t="str">
        <f t="shared" si="41"/>
        <v> </v>
      </c>
      <c r="CJ39" s="37" t="str">
        <f t="shared" si="42"/>
        <v> </v>
      </c>
      <c r="CK39" s="37" t="str">
        <f t="shared" si="43"/>
        <v> </v>
      </c>
      <c r="CL39" s="37" t="str">
        <f t="shared" si="44"/>
        <v> </v>
      </c>
      <c r="CM39" s="1"/>
      <c r="CN39" s="37" t="str">
        <f t="shared" si="45"/>
        <v> </v>
      </c>
      <c r="CO39" s="37" t="str">
        <f t="shared" si="46"/>
        <v> </v>
      </c>
      <c r="CP39" s="37" t="str">
        <f t="shared" si="47"/>
        <v> </v>
      </c>
      <c r="CQ39" s="37" t="str">
        <f t="shared" si="48"/>
        <v> </v>
      </c>
      <c r="CR39" s="37" t="str">
        <f t="shared" si="49"/>
        <v> </v>
      </c>
      <c r="CS39" s="37" t="str">
        <f t="shared" si="50"/>
        <v> </v>
      </c>
      <c r="CT39" s="37" t="str">
        <f t="shared" si="51"/>
        <v> </v>
      </c>
      <c r="CU39" s="37" t="str">
        <f t="shared" si="52"/>
        <v> </v>
      </c>
      <c r="CV39" s="37" t="str">
        <f t="shared" si="53"/>
        <v> </v>
      </c>
      <c r="CW39" s="37" t="str">
        <f t="shared" si="54"/>
        <v> </v>
      </c>
      <c r="CX39">
        <v>3.3E-05</v>
      </c>
      <c r="CY39">
        <v>7.29999999999999E-05</v>
      </c>
      <c r="CZ39">
        <v>0.000113</v>
      </c>
      <c r="DA39">
        <v>0.000153</v>
      </c>
      <c r="DB39">
        <v>0.000193</v>
      </c>
      <c r="DC39">
        <v>0.000233</v>
      </c>
      <c r="DD39">
        <v>0.000273</v>
      </c>
      <c r="DE39">
        <v>0.000313000000000001</v>
      </c>
      <c r="DF39">
        <v>0.000353000000000001</v>
      </c>
      <c r="DG39">
        <v>0.000393000000000001</v>
      </c>
      <c r="DH39" t="str">
        <f t="shared" si="55"/>
        <v> </v>
      </c>
      <c r="DI39" t="str">
        <f t="shared" si="56"/>
        <v> </v>
      </c>
      <c r="DJ39" t="str">
        <f t="shared" si="57"/>
        <v> </v>
      </c>
      <c r="DK39" t="str">
        <f t="shared" si="58"/>
        <v> </v>
      </c>
      <c r="DL39" t="str">
        <f t="shared" si="59"/>
        <v> </v>
      </c>
      <c r="DM39" t="str">
        <f t="shared" si="60"/>
        <v> </v>
      </c>
      <c r="DN39" t="str">
        <f t="shared" si="61"/>
        <v> </v>
      </c>
      <c r="DO39" t="str">
        <f t="shared" si="62"/>
        <v> </v>
      </c>
      <c r="DP39" t="str">
        <f t="shared" si="63"/>
        <v> </v>
      </c>
      <c r="DQ39" t="str">
        <f t="shared" si="64"/>
        <v> </v>
      </c>
      <c r="DR39" t="str">
        <f t="shared" si="65"/>
        <v> </v>
      </c>
      <c r="DS39" t="str">
        <f t="shared" si="66"/>
        <v> </v>
      </c>
      <c r="DT39" t="str">
        <f t="shared" si="67"/>
        <v> </v>
      </c>
      <c r="DU39" t="str">
        <f t="shared" si="68"/>
        <v> </v>
      </c>
      <c r="DV39" t="str">
        <f t="shared" si="69"/>
        <v> </v>
      </c>
      <c r="DW39" t="str">
        <f t="shared" si="70"/>
        <v> </v>
      </c>
      <c r="DX39" t="str">
        <f t="shared" si="71"/>
        <v> </v>
      </c>
      <c r="DY39" t="str">
        <f t="shared" si="72"/>
        <v> </v>
      </c>
      <c r="DZ39" t="str">
        <f t="shared" si="73"/>
        <v> </v>
      </c>
      <c r="EA39" t="str">
        <f t="shared" si="74"/>
        <v> </v>
      </c>
      <c r="EB39" t="str">
        <f t="shared" si="75"/>
        <v> </v>
      </c>
    </row>
    <row r="40" spans="3:132" ht="24" customHeight="1">
      <c r="C40" s="167">
        <f>Input!G43</f>
        <v>0</v>
      </c>
      <c r="D40" s="127" t="e">
        <f>Input!#REF!</f>
        <v>#REF!</v>
      </c>
      <c r="E40" s="127">
        <f>Input!H43</f>
        <v>0</v>
      </c>
      <c r="F40" s="168">
        <f>Input!I43</f>
        <v>0</v>
      </c>
      <c r="G40" s="168">
        <f>Input!J43</f>
        <v>0</v>
      </c>
      <c r="H40" s="127">
        <f t="shared" si="6"/>
        <v>0</v>
      </c>
      <c r="I40" s="127">
        <f t="shared" si="7"/>
        <v>0</v>
      </c>
      <c r="J40" s="127">
        <f t="shared" si="8"/>
        <v>0</v>
      </c>
      <c r="K40" s="127">
        <f t="shared" si="0"/>
        <v>0</v>
      </c>
      <c r="L40" s="127">
        <f t="shared" si="9"/>
        <v>0</v>
      </c>
      <c r="M40" s="127">
        <f t="shared" si="10"/>
        <v>0</v>
      </c>
      <c r="N40" s="127">
        <f t="shared" si="11"/>
        <v>0</v>
      </c>
      <c r="O40" s="127">
        <f t="shared" si="12"/>
        <v>0</v>
      </c>
      <c r="P40" s="127">
        <f t="shared" si="13"/>
        <v>0</v>
      </c>
      <c r="Q40" s="127">
        <f t="shared" si="14"/>
        <v>0</v>
      </c>
      <c r="R40" s="127">
        <f t="shared" si="15"/>
        <v>0</v>
      </c>
      <c r="S40" s="127">
        <f t="shared" si="16"/>
        <v>0</v>
      </c>
      <c r="T40" s="127" t="str">
        <f t="shared" si="17"/>
        <v> </v>
      </c>
      <c r="U40" s="127" t="str">
        <f t="shared" si="18"/>
        <v> </v>
      </c>
      <c r="V40" s="45" t="str">
        <f t="shared" si="76"/>
        <v> </v>
      </c>
      <c r="W40" s="45" t="str">
        <f t="shared" si="77"/>
        <v> </v>
      </c>
      <c r="X40" s="46">
        <f t="shared" si="78"/>
        <v>0</v>
      </c>
      <c r="Y40" s="5" t="str">
        <f t="shared" si="2"/>
        <v> -0-0</v>
      </c>
      <c r="Z40" s="5">
        <f>Input!G43</f>
        <v>0</v>
      </c>
      <c r="AA40" s="23">
        <f>IF(Input!H43=0,0,IF(ISNA(VLOOKUP((CONCATENATE("Balance Test-",Input!K43)),points1,2,)),0,(VLOOKUP((CONCATENATE("Balance Test-",Input!K43)),points1,2,))))</f>
        <v>0</v>
      </c>
      <c r="AB40" s="23">
        <f>IF(Input!H43=" "," ",IF(ISNA(VLOOKUP((CONCATENATE("Standing Long Jump-",Input!L43)),points1,2,)),0,(VLOOKUP((CONCATENATE("Standing Long Jump-",Input!L43)),points1,2,))))</f>
        <v>0</v>
      </c>
      <c r="AC40" s="23">
        <f>IF(Input!H43=" "," ",IF(ISNA(VLOOKUP((CONCATENATE("Speed Bounce-",Input!M43)),points1,2,)),0,(VLOOKUP((CONCATENATE("Speed Bounce-",Input!M43)),points1,2,))))</f>
        <v>0</v>
      </c>
      <c r="AD40" s="23">
        <f>IF(Input!H43=" "," ",IF(ISNA(VLOOKUP((CONCATENATE("Target Throw-",Input!N43)),points1,2,)),0,(VLOOKUP((CONCATENATE("Target Throw-",Input!N43)),points1,2,))))</f>
        <v>0</v>
      </c>
      <c r="AE40" s="23">
        <f>IF(Input!H43=0,0,IF(Input!$F43&gt;6,IF(ISNA(VLOOKUP((CONCATENATE("Overhead Heave-",Input!O43)),points1,2,)),0,(VLOOKUP((CONCATENATE("Overhead Heave-",Input!O43)),points1,2,))),0))</f>
        <v>0</v>
      </c>
      <c r="AF40" s="23">
        <f t="shared" si="22"/>
        <v>0</v>
      </c>
      <c r="AG40" s="23">
        <f>IF(Input!H43=" "," ",IF(ISNA(VLOOKUP((CONCATENATE("Hi-Stepper-",Input!P43)),points1,2,)),0,(VLOOKUP((CONCATENATE("Hi-Stepper-",Input!P43)),points1,2,))))</f>
        <v>0</v>
      </c>
      <c r="AH40" s="23">
        <f>IF(Input!H43=" "," ",IF(ISNA(VLOOKUP((CONCATENATE("Chest Push-",Input!Q43)),points1,2,)),0,(VLOOKUP((CONCATENATE("Chest Push-",Input!Q43)),points1,2,))))</f>
        <v>0</v>
      </c>
      <c r="AI40" s="23">
        <f>IF(Input!H43=0,0,IF(ISNA(VLOOKUP((CONCATENATE("Vertical Jump-",Input!R43)),points1,2,)),0,(VLOOKUP((CONCATENATE("Vertical Jump-",Input!R43)),points1,2,))))</f>
        <v>0</v>
      </c>
      <c r="AJ40" s="23">
        <f>IF(Input!H43=0,0,IF(ISNA(VLOOKUP((CONCATENATE("Shuttle Run-",Input!S43)),points1,2,)),0,(VLOOKUP((CONCATENATE("Shuttle Run-",Input!S43)),points1,2,))))</f>
        <v>0</v>
      </c>
      <c r="AK40" s="23">
        <f>IF(Input!H43=0,0,IF(ISNA(VLOOKUP((CONCATENATE("Javelin Throw-",Input!T43)),points1,2,)),0,(VLOOKUP((CONCATENATE("Javelin Throw-",Input!T43)),points1,2,))))</f>
        <v>0</v>
      </c>
      <c r="AL40" s="23">
        <f>IF(Input!H43=0,0,IF(Input!$F43&gt;6,IF(ISNA(VLOOKUP((CONCATENATE("Shot-",Input!U43)),points1,2,)),0,(VLOOKUP((CONCATENATE("Shot-",Input!U43)),points1,2,))),0))</f>
        <v>0</v>
      </c>
      <c r="AM40" s="23">
        <f t="shared" si="23"/>
        <v>0</v>
      </c>
      <c r="AN40" s="23">
        <f>IF(Input!H43=0,0,IF(ISNA(VLOOKUP((CONCATENATE("Standing Triple Jump-",Input!V43)),points1,2,)),0,(VLOOKUP((CONCATENATE("Standing Triple Jump-",Input!V43)),points1,2,))))</f>
        <v>0</v>
      </c>
      <c r="AO40" s="13">
        <f>IF(Input!$F43&gt;6,COUNT(Input!K43:M43,Input!P43:S43,Input!V43,Input!AA43:AB43),IF(Input!$F43&lt;=6,COUNT(Input!K43:N43,Input!P43:T43,Input!V43)))</f>
        <v>0</v>
      </c>
      <c r="AP40">
        <f>IF(AO40&gt;=5,(LARGE((AA40:AC40,AF40:AJ40,AM40:AN40),1))+LARGE((AA40:AC40,AF40:AJ40,AM40:AN40),2)+LARGE((AA40:AC40,AF40:AJ40,AM40:AN40),3)+LARGE((AA40:AC40,AF40:AJ40,AM40:AN40),4)+LARGE((AA40:AC40,AF40:AJ40,AM40:AN40),5),0)</f>
        <v>0</v>
      </c>
      <c r="AQ40">
        <f>IF(AP40=0,0,IF((Input!J43="Boy")*AND(Input!F43&gt;6),VLOOKUP(AP40,award2,3),IF((Input!J43="Girl")*AND(Input!F43&gt;6),VLOOKUP(AP40,award2,2),IF((Input!J43="Boy")*AND(Input!F43&lt;=6),VLOOKUP(AP40,award12,3),IF((Input!J43="Girl")*AND(Input!F43&lt;=6),VLOOKUP(AP40,award12,2),0)))))</f>
        <v>0</v>
      </c>
      <c r="AR40">
        <f>IF(Input!$F43&gt;6,COUNT(Input!K43:M43,Input!P43:S43,Input!V43,Input!AA43:AB43),IF(Input!$F43&lt;=6,COUNT(Input!K43:N43,Input!P43:T43,Input!V43)))</f>
        <v>0</v>
      </c>
      <c r="AS40">
        <f t="shared" si="24"/>
        <v>0</v>
      </c>
      <c r="AT40">
        <f>IF(AS40=0,0,IF((Input!J43="Boy")*AND(Input!F43&gt;6),VLOOKUP(AS40,award2,5),IF((Input!J43="Girl")*AND(Input!F43&gt;6),VLOOKUP(AS40,award2,4),IF((Input!J43="Boy")*AND(Input!F43&lt;=6),VLOOKUP(AS40,award12,5),IF((Input!J43="Girl")*AND(Input!F43&lt;=6),VLOOKUP(AS40,award12,4),0)))))</f>
        <v>0</v>
      </c>
      <c r="AV40" t="str">
        <f t="shared" si="25"/>
        <v> </v>
      </c>
      <c r="AW40" t="str">
        <f t="shared" si="26"/>
        <v> </v>
      </c>
      <c r="AX40" t="str">
        <f t="shared" si="27"/>
        <v> </v>
      </c>
      <c r="AY40" t="str">
        <f t="shared" si="28"/>
        <v> </v>
      </c>
      <c r="AZ40" t="str">
        <f t="shared" si="29"/>
        <v> </v>
      </c>
      <c r="BA40" t="str">
        <f t="shared" si="30"/>
        <v> </v>
      </c>
      <c r="BB40" t="str">
        <f t="shared" si="31"/>
        <v> </v>
      </c>
      <c r="BC40" t="str">
        <f t="shared" si="32"/>
        <v> </v>
      </c>
      <c r="BD40" t="str">
        <f t="shared" si="33"/>
        <v> </v>
      </c>
      <c r="BE40" t="str">
        <f t="shared" si="34"/>
        <v> </v>
      </c>
      <c r="BG40" s="23" t="str">
        <f>IF(AV40=" "," ",IF(Input!$J43="Boy",IF(RANK(AV40,($AV40:$BE40),0)&lt;=5,AV40," ")," "))</f>
        <v> </v>
      </c>
      <c r="BH40" s="23" t="str">
        <f>IF(AW40=" "," ",IF(Input!$J43="Boy",IF(RANK(AW40,($AV40:$BE40),0)&lt;=5,AW40," ")," "))</f>
        <v> </v>
      </c>
      <c r="BI40" s="23" t="str">
        <f>IF(AX40=" "," ",IF(Input!$J43="Boy",IF(RANK(AX40,($AV40:$BE40),0)&lt;=5,AX40," ")," "))</f>
        <v> </v>
      </c>
      <c r="BJ40" s="23" t="str">
        <f>IF(AY40=" "," ",IF(Input!$J43="Boy",IF(RANK(AY40,($AV40:$BE40),0)&lt;=5,AY40," ")," "))</f>
        <v> </v>
      </c>
      <c r="BK40" s="23" t="str">
        <f>IF(AZ40=" "," ",IF(Input!$J43="Boy",IF(RANK(AZ40,($AV40:$BE40),0)&lt;=5,AZ40," ")," "))</f>
        <v> </v>
      </c>
      <c r="BL40" s="23" t="str">
        <f>IF(BA40=" "," ",IF(Input!$J43="Boy",IF(RANK(BA40,($AV40:$BE40),0)&lt;=5,BA40," ")," "))</f>
        <v> </v>
      </c>
      <c r="BM40" s="23" t="str">
        <f>IF(BB40=" "," ",IF(Input!$J43="Boy",IF(RANK(BB40,($AV40:$BE40),0)&lt;=5,BB40," ")," "))</f>
        <v> </v>
      </c>
      <c r="BN40" s="23" t="str">
        <f>IF(BC40=" "," ",IF(Input!$J43="Boy",IF(RANK(BC40,($AV40:$BE40),0)&lt;=5,BC40," ")," "))</f>
        <v> </v>
      </c>
      <c r="BO40" s="23" t="str">
        <f>IF(BD40=" "," ",IF(Input!$J43="Boy",IF(RANK(BD40,($AV40:$BE40),0)&lt;=5,BD40," ")," "))</f>
        <v> </v>
      </c>
      <c r="BP40" s="23" t="str">
        <f>IF(BE40=" "," ",IF(Input!$J43="Boy",IF(RANK(BE40,($AV40:$BE40),0)&lt;=5,BE40," ")," "))</f>
        <v> </v>
      </c>
      <c r="BR40" s="23" t="str">
        <f>IF(AV40=" "," ",IF(Input!$J43="Girl",IF(RANK(AV40,($AV40:$BE40),0)&lt;=5,AV40," ")," "))</f>
        <v> </v>
      </c>
      <c r="BS40" s="23" t="str">
        <f>IF(AW40=" "," ",IF(Input!$J43="Girl",IF(RANK(AW40,($AV40:$BE40),0)&lt;=5,AW40," ")," "))</f>
        <v> </v>
      </c>
      <c r="BT40" s="23" t="str">
        <f>IF(AX40=" "," ",IF(Input!$J43="Girl",IF(RANK(AX40,($AV40:$BE40),0)&lt;=5,AX40," ")," "))</f>
        <v> </v>
      </c>
      <c r="BU40" s="23" t="str">
        <f>IF(AY40=" "," ",IF(Input!$J43="Girl",IF(RANK(AY40,($AV40:$BE40),0)&lt;=5,AY40," ")," "))</f>
        <v> </v>
      </c>
      <c r="BV40" s="23" t="str">
        <f>IF(AZ40=" "," ",IF(Input!$J43="Girl",IF(RANK(AZ40,($AV40:$BE40),0)&lt;=5,AZ40," ")," "))</f>
        <v> </v>
      </c>
      <c r="BW40" s="23" t="str">
        <f>IF(BA40=" "," ",IF(Input!$J43="Girl",IF(RANK(BA40,($AV40:$BE40),0)&lt;=5,BA40," ")," "))</f>
        <v> </v>
      </c>
      <c r="BX40" s="23" t="str">
        <f>IF(BB40=" "," ",IF(Input!$J43="Girl",IF(RANK(BB40,($AV40:$BE40),0)&lt;=5,BB40," ")," "))</f>
        <v> </v>
      </c>
      <c r="BY40" s="23" t="str">
        <f>IF(BC40=" "," ",IF(Input!$J43="Girl",IF(RANK(BC40,($AV40:$BE40),0)&lt;=5,BC40," ")," "))</f>
        <v> </v>
      </c>
      <c r="BZ40" s="23" t="str">
        <f>IF(BD40=" "," ",IF(Input!$J43="Girl",IF(RANK(BD40,($AV40:$BE40),0)&lt;=5,BD40," ")," "))</f>
        <v> </v>
      </c>
      <c r="CA40" s="23" t="str">
        <f>IF(BE40=" "," ",IF(Input!$J43="Girl",IF(RANK(BE40,($AV40:$BE40),0)&lt;=5,BE40," ")," "))</f>
        <v> </v>
      </c>
      <c r="CC40" s="37" t="str">
        <f t="shared" si="35"/>
        <v> </v>
      </c>
      <c r="CD40" s="37" t="str">
        <f t="shared" si="36"/>
        <v> </v>
      </c>
      <c r="CE40" s="37" t="str">
        <f t="shared" si="37"/>
        <v> </v>
      </c>
      <c r="CF40" s="37" t="str">
        <f t="shared" si="38"/>
        <v> </v>
      </c>
      <c r="CG40" s="37" t="str">
        <f t="shared" si="39"/>
        <v> </v>
      </c>
      <c r="CH40" s="37" t="str">
        <f t="shared" si="40"/>
        <v> </v>
      </c>
      <c r="CI40" s="37" t="str">
        <f t="shared" si="41"/>
        <v> </v>
      </c>
      <c r="CJ40" s="37" t="str">
        <f t="shared" si="42"/>
        <v> </v>
      </c>
      <c r="CK40" s="37" t="str">
        <f t="shared" si="43"/>
        <v> </v>
      </c>
      <c r="CL40" s="37" t="str">
        <f t="shared" si="44"/>
        <v> </v>
      </c>
      <c r="CM40" s="1"/>
      <c r="CN40" s="37" t="str">
        <f t="shared" si="45"/>
        <v> </v>
      </c>
      <c r="CO40" s="37" t="str">
        <f t="shared" si="46"/>
        <v> </v>
      </c>
      <c r="CP40" s="37" t="str">
        <f t="shared" si="47"/>
        <v> </v>
      </c>
      <c r="CQ40" s="37" t="str">
        <f t="shared" si="48"/>
        <v> </v>
      </c>
      <c r="CR40" s="37" t="str">
        <f t="shared" si="49"/>
        <v> </v>
      </c>
      <c r="CS40" s="37" t="str">
        <f t="shared" si="50"/>
        <v> </v>
      </c>
      <c r="CT40" s="37" t="str">
        <f t="shared" si="51"/>
        <v> </v>
      </c>
      <c r="CU40" s="37" t="str">
        <f t="shared" si="52"/>
        <v> </v>
      </c>
      <c r="CV40" s="37" t="str">
        <f t="shared" si="53"/>
        <v> </v>
      </c>
      <c r="CW40" s="37" t="str">
        <f t="shared" si="54"/>
        <v> </v>
      </c>
      <c r="CX40">
        <v>3.4E-05</v>
      </c>
      <c r="CY40">
        <v>7.39999999999999E-05</v>
      </c>
      <c r="CZ40">
        <v>0.000114</v>
      </c>
      <c r="DA40">
        <v>0.000154</v>
      </c>
      <c r="DB40">
        <v>0.000194</v>
      </c>
      <c r="DC40">
        <v>0.000234</v>
      </c>
      <c r="DD40">
        <v>0.000274</v>
      </c>
      <c r="DE40">
        <v>0.000314000000000001</v>
      </c>
      <c r="DF40">
        <v>0.000354000000000001</v>
      </c>
      <c r="DG40">
        <v>0.000394000000000001</v>
      </c>
      <c r="DH40" t="str">
        <f t="shared" si="55"/>
        <v> </v>
      </c>
      <c r="DI40" t="str">
        <f t="shared" si="56"/>
        <v> </v>
      </c>
      <c r="DJ40" t="str">
        <f t="shared" si="57"/>
        <v> </v>
      </c>
      <c r="DK40" t="str">
        <f t="shared" si="58"/>
        <v> </v>
      </c>
      <c r="DL40" t="str">
        <f t="shared" si="59"/>
        <v> </v>
      </c>
      <c r="DM40" t="str">
        <f t="shared" si="60"/>
        <v> </v>
      </c>
      <c r="DN40" t="str">
        <f t="shared" si="61"/>
        <v> </v>
      </c>
      <c r="DO40" t="str">
        <f t="shared" si="62"/>
        <v> </v>
      </c>
      <c r="DP40" t="str">
        <f t="shared" si="63"/>
        <v> </v>
      </c>
      <c r="DQ40" t="str">
        <f t="shared" si="64"/>
        <v> </v>
      </c>
      <c r="DR40" t="str">
        <f t="shared" si="65"/>
        <v> </v>
      </c>
      <c r="DS40" t="str">
        <f t="shared" si="66"/>
        <v> </v>
      </c>
      <c r="DT40" t="str">
        <f t="shared" si="67"/>
        <v> </v>
      </c>
      <c r="DU40" t="str">
        <f t="shared" si="68"/>
        <v> </v>
      </c>
      <c r="DV40" t="str">
        <f t="shared" si="69"/>
        <v> </v>
      </c>
      <c r="DW40" t="str">
        <f t="shared" si="70"/>
        <v> </v>
      </c>
      <c r="DX40" t="str">
        <f t="shared" si="71"/>
        <v> </v>
      </c>
      <c r="DY40" t="str">
        <f t="shared" si="72"/>
        <v> </v>
      </c>
      <c r="DZ40" t="str">
        <f t="shared" si="73"/>
        <v> </v>
      </c>
      <c r="EA40" t="str">
        <f t="shared" si="74"/>
        <v> </v>
      </c>
      <c r="EB40" t="str">
        <f t="shared" si="75"/>
        <v> </v>
      </c>
    </row>
    <row r="41" spans="3:132" ht="24" customHeight="1">
      <c r="C41" s="167">
        <f>Input!G44</f>
        <v>0</v>
      </c>
      <c r="D41" s="127" t="e">
        <f>Input!#REF!</f>
        <v>#REF!</v>
      </c>
      <c r="E41" s="127">
        <f>Input!H44</f>
        <v>0</v>
      </c>
      <c r="F41" s="168">
        <f>Input!I44</f>
        <v>0</v>
      </c>
      <c r="G41" s="168">
        <f>Input!J44</f>
        <v>0</v>
      </c>
      <c r="H41" s="127">
        <f t="shared" si="6"/>
        <v>0</v>
      </c>
      <c r="I41" s="127">
        <f t="shared" si="7"/>
        <v>0</v>
      </c>
      <c r="J41" s="127">
        <f t="shared" si="8"/>
        <v>0</v>
      </c>
      <c r="K41" s="127">
        <f t="shared" si="0"/>
        <v>0</v>
      </c>
      <c r="L41" s="127">
        <f t="shared" si="9"/>
        <v>0</v>
      </c>
      <c r="M41" s="127">
        <f t="shared" si="10"/>
        <v>0</v>
      </c>
      <c r="N41" s="127">
        <f t="shared" si="11"/>
        <v>0</v>
      </c>
      <c r="O41" s="127">
        <f t="shared" si="12"/>
        <v>0</v>
      </c>
      <c r="P41" s="127">
        <f t="shared" si="13"/>
        <v>0</v>
      </c>
      <c r="Q41" s="127">
        <f t="shared" si="14"/>
        <v>0</v>
      </c>
      <c r="R41" s="127">
        <f t="shared" si="15"/>
        <v>0</v>
      </c>
      <c r="S41" s="127">
        <f t="shared" si="16"/>
        <v>0</v>
      </c>
      <c r="T41" s="127" t="str">
        <f t="shared" si="17"/>
        <v> </v>
      </c>
      <c r="U41" s="127" t="str">
        <f t="shared" si="18"/>
        <v> </v>
      </c>
      <c r="V41" s="45" t="str">
        <f t="shared" si="76"/>
        <v> </v>
      </c>
      <c r="W41" s="45" t="str">
        <f t="shared" si="77"/>
        <v> </v>
      </c>
      <c r="X41" s="46">
        <f t="shared" si="78"/>
        <v>0</v>
      </c>
      <c r="Y41" s="5" t="str">
        <f t="shared" si="2"/>
        <v> -0-0</v>
      </c>
      <c r="Z41" s="5">
        <f>Input!G44</f>
        <v>0</v>
      </c>
      <c r="AA41" s="23">
        <f>IF(Input!H44=0,0,IF(ISNA(VLOOKUP((CONCATENATE("Balance Test-",Input!K44)),points1,2,)),0,(VLOOKUP((CONCATENATE("Balance Test-",Input!K44)),points1,2,))))</f>
        <v>0</v>
      </c>
      <c r="AB41" s="23">
        <f>IF(Input!H44=" "," ",IF(ISNA(VLOOKUP((CONCATENATE("Standing Long Jump-",Input!L44)),points1,2,)),0,(VLOOKUP((CONCATENATE("Standing Long Jump-",Input!L44)),points1,2,))))</f>
        <v>0</v>
      </c>
      <c r="AC41" s="23">
        <f>IF(Input!H44=" "," ",IF(ISNA(VLOOKUP((CONCATENATE("Speed Bounce-",Input!M44)),points1,2,)),0,(VLOOKUP((CONCATENATE("Speed Bounce-",Input!M44)),points1,2,))))</f>
        <v>0</v>
      </c>
      <c r="AD41" s="23">
        <f>IF(Input!H44=" "," ",IF(ISNA(VLOOKUP((CONCATENATE("Target Throw-",Input!N44)),points1,2,)),0,(VLOOKUP((CONCATENATE("Target Throw-",Input!N44)),points1,2,))))</f>
        <v>0</v>
      </c>
      <c r="AE41" s="23">
        <f>IF(Input!H44=0,0,IF(Input!$F44&gt;6,IF(ISNA(VLOOKUP((CONCATENATE("Overhead Heave-",Input!O44)),points1,2,)),0,(VLOOKUP((CONCATENATE("Overhead Heave-",Input!O44)),points1,2,))),0))</f>
        <v>0</v>
      </c>
      <c r="AF41" s="23">
        <f t="shared" si="22"/>
        <v>0</v>
      </c>
      <c r="AG41" s="23">
        <f>IF(Input!H44=" "," ",IF(ISNA(VLOOKUP((CONCATENATE("Hi-Stepper-",Input!P44)),points1,2,)),0,(VLOOKUP((CONCATENATE("Hi-Stepper-",Input!P44)),points1,2,))))</f>
        <v>0</v>
      </c>
      <c r="AH41" s="23">
        <f>IF(Input!H44=" "," ",IF(ISNA(VLOOKUP((CONCATENATE("Chest Push-",Input!Q44)),points1,2,)),0,(VLOOKUP((CONCATENATE("Chest Push-",Input!Q44)),points1,2,))))</f>
        <v>0</v>
      </c>
      <c r="AI41" s="23">
        <f>IF(Input!H44=0,0,IF(ISNA(VLOOKUP((CONCATENATE("Vertical Jump-",Input!R44)),points1,2,)),0,(VLOOKUP((CONCATENATE("Vertical Jump-",Input!R44)),points1,2,))))</f>
        <v>0</v>
      </c>
      <c r="AJ41" s="23">
        <f>IF(Input!H44=0,0,IF(ISNA(VLOOKUP((CONCATENATE("Shuttle Run-",Input!S44)),points1,2,)),0,(VLOOKUP((CONCATENATE("Shuttle Run-",Input!S44)),points1,2,))))</f>
        <v>0</v>
      </c>
      <c r="AK41" s="23">
        <f>IF(Input!H44=0,0,IF(ISNA(VLOOKUP((CONCATENATE("Javelin Throw-",Input!T44)),points1,2,)),0,(VLOOKUP((CONCATENATE("Javelin Throw-",Input!T44)),points1,2,))))</f>
        <v>0</v>
      </c>
      <c r="AL41" s="23">
        <f>IF(Input!H44=0,0,IF(Input!$F44&gt;6,IF(ISNA(VLOOKUP((CONCATENATE("Shot-",Input!U44)),points1,2,)),0,(VLOOKUP((CONCATENATE("Shot-",Input!U44)),points1,2,))),0))</f>
        <v>0</v>
      </c>
      <c r="AM41" s="23">
        <f t="shared" si="23"/>
        <v>0</v>
      </c>
      <c r="AN41" s="23">
        <f>IF(Input!H44=0,0,IF(ISNA(VLOOKUP((CONCATENATE("Standing Triple Jump-",Input!V44)),points1,2,)),0,(VLOOKUP((CONCATENATE("Standing Triple Jump-",Input!V44)),points1,2,))))</f>
        <v>0</v>
      </c>
      <c r="AO41" s="13">
        <f>IF(Input!$F44&gt;6,COUNT(Input!K44:M44,Input!P44:S44,Input!V44,Input!AA44:AB44),IF(Input!$F44&lt;=6,COUNT(Input!K44:N44,Input!P44:T44,Input!V44)))</f>
        <v>0</v>
      </c>
      <c r="AP41">
        <f>IF(AO41&gt;=5,(LARGE((AA41:AC41,AF41:AJ41,AM41:AN41),1))+LARGE((AA41:AC41,AF41:AJ41,AM41:AN41),2)+LARGE((AA41:AC41,AF41:AJ41,AM41:AN41),3)+LARGE((AA41:AC41,AF41:AJ41,AM41:AN41),4)+LARGE((AA41:AC41,AF41:AJ41,AM41:AN41),5),0)</f>
        <v>0</v>
      </c>
      <c r="AQ41">
        <f>IF(AP41=0,0,IF((Input!J44="Boy")*AND(Input!F44&gt;6),VLOOKUP(AP41,award2,3),IF((Input!J44="Girl")*AND(Input!F44&gt;6),VLOOKUP(AP41,award2,2),IF((Input!J44="Boy")*AND(Input!F44&lt;=6),VLOOKUP(AP41,award12,3),IF((Input!J44="Girl")*AND(Input!F44&lt;=6),VLOOKUP(AP41,award12,2),0)))))</f>
        <v>0</v>
      </c>
      <c r="AR41">
        <f>IF(Input!$F44&gt;6,COUNT(Input!K44:M44,Input!P44:S44,Input!V44,Input!AA44:AB44),IF(Input!$F44&lt;=6,COUNT(Input!K44:N44,Input!P44:T44,Input!V44)))</f>
        <v>0</v>
      </c>
      <c r="AS41">
        <f t="shared" si="24"/>
        <v>0</v>
      </c>
      <c r="AT41">
        <f>IF(AS41=0,0,IF((Input!J44="Boy")*AND(Input!F44&gt;6),VLOOKUP(AS41,award2,5),IF((Input!J44="Girl")*AND(Input!F44&gt;6),VLOOKUP(AS41,award2,4),IF((Input!J44="Boy")*AND(Input!F44&lt;=6),VLOOKUP(AS41,award12,5),IF((Input!J44="Girl")*AND(Input!F44&lt;=6),VLOOKUP(AS41,award12,4),0)))))</f>
        <v>0</v>
      </c>
      <c r="AV41" t="str">
        <f t="shared" si="25"/>
        <v> </v>
      </c>
      <c r="AW41" t="str">
        <f t="shared" si="26"/>
        <v> </v>
      </c>
      <c r="AX41" t="str">
        <f t="shared" si="27"/>
        <v> </v>
      </c>
      <c r="AY41" t="str">
        <f t="shared" si="28"/>
        <v> </v>
      </c>
      <c r="AZ41" t="str">
        <f t="shared" si="29"/>
        <v> </v>
      </c>
      <c r="BA41" t="str">
        <f t="shared" si="30"/>
        <v> </v>
      </c>
      <c r="BB41" t="str">
        <f t="shared" si="31"/>
        <v> </v>
      </c>
      <c r="BC41" t="str">
        <f t="shared" si="32"/>
        <v> </v>
      </c>
      <c r="BD41" t="str">
        <f t="shared" si="33"/>
        <v> </v>
      </c>
      <c r="BE41" t="str">
        <f t="shared" si="34"/>
        <v> </v>
      </c>
      <c r="BG41" s="23" t="str">
        <f>IF(AV41=" "," ",IF(Input!$J44="Boy",IF(RANK(AV41,($AV41:$BE41),0)&lt;=5,AV41," ")," "))</f>
        <v> </v>
      </c>
      <c r="BH41" s="23" t="str">
        <f>IF(AW41=" "," ",IF(Input!$J44="Boy",IF(RANK(AW41,($AV41:$BE41),0)&lt;=5,AW41," ")," "))</f>
        <v> </v>
      </c>
      <c r="BI41" s="23" t="str">
        <f>IF(AX41=" "," ",IF(Input!$J44="Boy",IF(RANK(AX41,($AV41:$BE41),0)&lt;=5,AX41," ")," "))</f>
        <v> </v>
      </c>
      <c r="BJ41" s="23" t="str">
        <f>IF(AY41=" "," ",IF(Input!$J44="Boy",IF(RANK(AY41,($AV41:$BE41),0)&lt;=5,AY41," ")," "))</f>
        <v> </v>
      </c>
      <c r="BK41" s="23" t="str">
        <f>IF(AZ41=" "," ",IF(Input!$J44="Boy",IF(RANK(AZ41,($AV41:$BE41),0)&lt;=5,AZ41," ")," "))</f>
        <v> </v>
      </c>
      <c r="BL41" s="23" t="str">
        <f>IF(BA41=" "," ",IF(Input!$J44="Boy",IF(RANK(BA41,($AV41:$BE41),0)&lt;=5,BA41," ")," "))</f>
        <v> </v>
      </c>
      <c r="BM41" s="23" t="str">
        <f>IF(BB41=" "," ",IF(Input!$J44="Boy",IF(RANK(BB41,($AV41:$BE41),0)&lt;=5,BB41," ")," "))</f>
        <v> </v>
      </c>
      <c r="BN41" s="23" t="str">
        <f>IF(BC41=" "," ",IF(Input!$J44="Boy",IF(RANK(BC41,($AV41:$BE41),0)&lt;=5,BC41," ")," "))</f>
        <v> </v>
      </c>
      <c r="BO41" s="23" t="str">
        <f>IF(BD41=" "," ",IF(Input!$J44="Boy",IF(RANK(BD41,($AV41:$BE41),0)&lt;=5,BD41," ")," "))</f>
        <v> </v>
      </c>
      <c r="BP41" s="23" t="str">
        <f>IF(BE41=" "," ",IF(Input!$J44="Boy",IF(RANK(BE41,($AV41:$BE41),0)&lt;=5,BE41," ")," "))</f>
        <v> </v>
      </c>
      <c r="BR41" s="23" t="str">
        <f>IF(AV41=" "," ",IF(Input!$J44="Girl",IF(RANK(AV41,($AV41:$BE41),0)&lt;=5,AV41," ")," "))</f>
        <v> </v>
      </c>
      <c r="BS41" s="23" t="str">
        <f>IF(AW41=" "," ",IF(Input!$J44="Girl",IF(RANK(AW41,($AV41:$BE41),0)&lt;=5,AW41," ")," "))</f>
        <v> </v>
      </c>
      <c r="BT41" s="23" t="str">
        <f>IF(AX41=" "," ",IF(Input!$J44="Girl",IF(RANK(AX41,($AV41:$BE41),0)&lt;=5,AX41," ")," "))</f>
        <v> </v>
      </c>
      <c r="BU41" s="23" t="str">
        <f>IF(AY41=" "," ",IF(Input!$J44="Girl",IF(RANK(AY41,($AV41:$BE41),0)&lt;=5,AY41," ")," "))</f>
        <v> </v>
      </c>
      <c r="BV41" s="23" t="str">
        <f>IF(AZ41=" "," ",IF(Input!$J44="Girl",IF(RANK(AZ41,($AV41:$BE41),0)&lt;=5,AZ41," ")," "))</f>
        <v> </v>
      </c>
      <c r="BW41" s="23" t="str">
        <f>IF(BA41=" "," ",IF(Input!$J44="Girl",IF(RANK(BA41,($AV41:$BE41),0)&lt;=5,BA41," ")," "))</f>
        <v> </v>
      </c>
      <c r="BX41" s="23" t="str">
        <f>IF(BB41=" "," ",IF(Input!$J44="Girl",IF(RANK(BB41,($AV41:$BE41),0)&lt;=5,BB41," ")," "))</f>
        <v> </v>
      </c>
      <c r="BY41" s="23" t="str">
        <f>IF(BC41=" "," ",IF(Input!$J44="Girl",IF(RANK(BC41,($AV41:$BE41),0)&lt;=5,BC41," ")," "))</f>
        <v> </v>
      </c>
      <c r="BZ41" s="23" t="str">
        <f>IF(BD41=" "," ",IF(Input!$J44="Girl",IF(RANK(BD41,($AV41:$BE41),0)&lt;=5,BD41," ")," "))</f>
        <v> </v>
      </c>
      <c r="CA41" s="23" t="str">
        <f>IF(BE41=" "," ",IF(Input!$J44="Girl",IF(RANK(BE41,($AV41:$BE41),0)&lt;=5,BE41," ")," "))</f>
        <v> </v>
      </c>
      <c r="CC41" s="37" t="str">
        <f t="shared" si="35"/>
        <v> </v>
      </c>
      <c r="CD41" s="37" t="str">
        <f t="shared" si="36"/>
        <v> </v>
      </c>
      <c r="CE41" s="37" t="str">
        <f t="shared" si="37"/>
        <v> </v>
      </c>
      <c r="CF41" s="37" t="str">
        <f t="shared" si="38"/>
        <v> </v>
      </c>
      <c r="CG41" s="37" t="str">
        <f t="shared" si="39"/>
        <v> </v>
      </c>
      <c r="CH41" s="37" t="str">
        <f t="shared" si="40"/>
        <v> </v>
      </c>
      <c r="CI41" s="37" t="str">
        <f t="shared" si="41"/>
        <v> </v>
      </c>
      <c r="CJ41" s="37" t="str">
        <f t="shared" si="42"/>
        <v> </v>
      </c>
      <c r="CK41" s="37" t="str">
        <f t="shared" si="43"/>
        <v> </v>
      </c>
      <c r="CL41" s="37" t="str">
        <f t="shared" si="44"/>
        <v> </v>
      </c>
      <c r="CM41" s="1"/>
      <c r="CN41" s="37" t="str">
        <f t="shared" si="45"/>
        <v> </v>
      </c>
      <c r="CO41" s="37" t="str">
        <f t="shared" si="46"/>
        <v> </v>
      </c>
      <c r="CP41" s="37" t="str">
        <f t="shared" si="47"/>
        <v> </v>
      </c>
      <c r="CQ41" s="37" t="str">
        <f t="shared" si="48"/>
        <v> </v>
      </c>
      <c r="CR41" s="37" t="str">
        <f t="shared" si="49"/>
        <v> </v>
      </c>
      <c r="CS41" s="37" t="str">
        <f t="shared" si="50"/>
        <v> </v>
      </c>
      <c r="CT41" s="37" t="str">
        <f t="shared" si="51"/>
        <v> </v>
      </c>
      <c r="CU41" s="37" t="str">
        <f t="shared" si="52"/>
        <v> </v>
      </c>
      <c r="CV41" s="37" t="str">
        <f t="shared" si="53"/>
        <v> </v>
      </c>
      <c r="CW41" s="37" t="str">
        <f t="shared" si="54"/>
        <v> </v>
      </c>
      <c r="CX41">
        <v>3.5E-05</v>
      </c>
      <c r="CY41">
        <v>7.49999999999999E-05</v>
      </c>
      <c r="CZ41">
        <v>0.000115</v>
      </c>
      <c r="DA41">
        <v>0.000155</v>
      </c>
      <c r="DB41">
        <v>0.000195</v>
      </c>
      <c r="DC41">
        <v>0.000235</v>
      </c>
      <c r="DD41">
        <v>0.000275</v>
      </c>
      <c r="DE41">
        <v>0.000315000000000001</v>
      </c>
      <c r="DF41">
        <v>0.000355000000000001</v>
      </c>
      <c r="DG41">
        <v>0.000395000000000001</v>
      </c>
      <c r="DH41" t="str">
        <f t="shared" si="55"/>
        <v> </v>
      </c>
      <c r="DI41" t="str">
        <f t="shared" si="56"/>
        <v> </v>
      </c>
      <c r="DJ41" t="str">
        <f t="shared" si="57"/>
        <v> </v>
      </c>
      <c r="DK41" t="str">
        <f t="shared" si="58"/>
        <v> </v>
      </c>
      <c r="DL41" t="str">
        <f t="shared" si="59"/>
        <v> </v>
      </c>
      <c r="DM41" t="str">
        <f t="shared" si="60"/>
        <v> </v>
      </c>
      <c r="DN41" t="str">
        <f t="shared" si="61"/>
        <v> </v>
      </c>
      <c r="DO41" t="str">
        <f t="shared" si="62"/>
        <v> </v>
      </c>
      <c r="DP41" t="str">
        <f t="shared" si="63"/>
        <v> </v>
      </c>
      <c r="DQ41" t="str">
        <f t="shared" si="64"/>
        <v> </v>
      </c>
      <c r="DR41" t="str">
        <f t="shared" si="65"/>
        <v> </v>
      </c>
      <c r="DS41" t="str">
        <f t="shared" si="66"/>
        <v> </v>
      </c>
      <c r="DT41" t="str">
        <f t="shared" si="67"/>
        <v> </v>
      </c>
      <c r="DU41" t="str">
        <f t="shared" si="68"/>
        <v> </v>
      </c>
      <c r="DV41" t="str">
        <f t="shared" si="69"/>
        <v> </v>
      </c>
      <c r="DW41" t="str">
        <f t="shared" si="70"/>
        <v> </v>
      </c>
      <c r="DX41" t="str">
        <f t="shared" si="71"/>
        <v> </v>
      </c>
      <c r="DY41" t="str">
        <f t="shared" si="72"/>
        <v> </v>
      </c>
      <c r="DZ41" t="str">
        <f t="shared" si="73"/>
        <v> </v>
      </c>
      <c r="EA41" t="str">
        <f t="shared" si="74"/>
        <v> </v>
      </c>
      <c r="EB41" t="str">
        <f t="shared" si="75"/>
        <v> </v>
      </c>
    </row>
    <row r="42" spans="3:132" ht="24" customHeight="1">
      <c r="C42" s="167">
        <f>Input!G45</f>
        <v>0</v>
      </c>
      <c r="D42" s="127" t="e">
        <f>Input!#REF!</f>
        <v>#REF!</v>
      </c>
      <c r="E42" s="127">
        <f>Input!H45</f>
        <v>0</v>
      </c>
      <c r="F42" s="168">
        <f>Input!I45</f>
        <v>0</v>
      </c>
      <c r="G42" s="168">
        <f>Input!J45</f>
        <v>0</v>
      </c>
      <c r="H42" s="127">
        <f t="shared" si="6"/>
        <v>0</v>
      </c>
      <c r="I42" s="127">
        <f t="shared" si="7"/>
        <v>0</v>
      </c>
      <c r="J42" s="127">
        <f t="shared" si="8"/>
        <v>0</v>
      </c>
      <c r="K42" s="127">
        <f t="shared" si="0"/>
        <v>0</v>
      </c>
      <c r="L42" s="127">
        <f t="shared" si="9"/>
        <v>0</v>
      </c>
      <c r="M42" s="127">
        <f t="shared" si="10"/>
        <v>0</v>
      </c>
      <c r="N42" s="127">
        <f t="shared" si="11"/>
        <v>0</v>
      </c>
      <c r="O42" s="127">
        <f t="shared" si="12"/>
        <v>0</v>
      </c>
      <c r="P42" s="127">
        <f t="shared" si="13"/>
        <v>0</v>
      </c>
      <c r="Q42" s="127">
        <f t="shared" si="14"/>
        <v>0</v>
      </c>
      <c r="R42" s="127">
        <f t="shared" si="15"/>
        <v>0</v>
      </c>
      <c r="S42" s="127">
        <f t="shared" si="16"/>
        <v>0</v>
      </c>
      <c r="T42" s="127" t="str">
        <f t="shared" si="17"/>
        <v> </v>
      </c>
      <c r="U42" s="127" t="str">
        <f t="shared" si="18"/>
        <v> </v>
      </c>
      <c r="V42" s="45" t="str">
        <f t="shared" si="76"/>
        <v> </v>
      </c>
      <c r="W42" s="45" t="str">
        <f t="shared" si="77"/>
        <v> </v>
      </c>
      <c r="X42" s="46">
        <f t="shared" si="78"/>
        <v>0</v>
      </c>
      <c r="Y42" s="5" t="str">
        <f t="shared" si="2"/>
        <v> -0-0</v>
      </c>
      <c r="Z42" s="5">
        <f>Input!G45</f>
        <v>0</v>
      </c>
      <c r="AA42" s="23">
        <f>IF(Input!H45=0,0,IF(ISNA(VLOOKUP((CONCATENATE("Balance Test-",Input!K45)),points1,2,)),0,(VLOOKUP((CONCATENATE("Balance Test-",Input!K45)),points1,2,))))</f>
        <v>0</v>
      </c>
      <c r="AB42" s="23">
        <f>IF(Input!H45=" "," ",IF(ISNA(VLOOKUP((CONCATENATE("Standing Long Jump-",Input!L45)),points1,2,)),0,(VLOOKUP((CONCATENATE("Standing Long Jump-",Input!L45)),points1,2,))))</f>
        <v>0</v>
      </c>
      <c r="AC42" s="23">
        <f>IF(Input!H45=" "," ",IF(ISNA(VLOOKUP((CONCATENATE("Speed Bounce-",Input!M45)),points1,2,)),0,(VLOOKUP((CONCATENATE("Speed Bounce-",Input!M45)),points1,2,))))</f>
        <v>0</v>
      </c>
      <c r="AD42" s="23">
        <f>IF(Input!H45=" "," ",IF(ISNA(VLOOKUP((CONCATENATE("Target Throw-",Input!N45)),points1,2,)),0,(VLOOKUP((CONCATENATE("Target Throw-",Input!N45)),points1,2,))))</f>
        <v>0</v>
      </c>
      <c r="AE42" s="23">
        <f>IF(Input!H45=0,0,IF(Input!$F45&gt;6,IF(ISNA(VLOOKUP((CONCATENATE("Overhead Heave-",Input!O45)),points1,2,)),0,(VLOOKUP((CONCATENATE("Overhead Heave-",Input!O45)),points1,2,))),0))</f>
        <v>0</v>
      </c>
      <c r="AF42" s="23">
        <f t="shared" si="22"/>
        <v>0</v>
      </c>
      <c r="AG42" s="23">
        <f>IF(Input!H45=" "," ",IF(ISNA(VLOOKUP((CONCATENATE("Hi-Stepper-",Input!P45)),points1,2,)),0,(VLOOKUP((CONCATENATE("Hi-Stepper-",Input!P45)),points1,2,))))</f>
        <v>0</v>
      </c>
      <c r="AH42" s="23">
        <f>IF(Input!H45=" "," ",IF(ISNA(VLOOKUP((CONCATENATE("Chest Push-",Input!Q45)),points1,2,)),0,(VLOOKUP((CONCATENATE("Chest Push-",Input!Q45)),points1,2,))))</f>
        <v>0</v>
      </c>
      <c r="AI42" s="23">
        <f>IF(Input!H45=0,0,IF(ISNA(VLOOKUP((CONCATENATE("Vertical Jump-",Input!R45)),points1,2,)),0,(VLOOKUP((CONCATENATE("Vertical Jump-",Input!R45)),points1,2,))))</f>
        <v>0</v>
      </c>
      <c r="AJ42" s="23">
        <f>IF(Input!H45=0,0,IF(ISNA(VLOOKUP((CONCATENATE("Shuttle Run-",Input!S45)),points1,2,)),0,(VLOOKUP((CONCATENATE("Shuttle Run-",Input!S45)),points1,2,))))</f>
        <v>0</v>
      </c>
      <c r="AK42" s="23">
        <f>IF(Input!H45=0,0,IF(ISNA(VLOOKUP((CONCATENATE("Javelin Throw-",Input!T45)),points1,2,)),0,(VLOOKUP((CONCATENATE("Javelin Throw-",Input!T45)),points1,2,))))</f>
        <v>0</v>
      </c>
      <c r="AL42" s="23">
        <f>IF(Input!H45=0,0,IF(Input!$F45&gt;6,IF(ISNA(VLOOKUP((CONCATENATE("Shot-",Input!U45)),points1,2,)),0,(VLOOKUP((CONCATENATE("Shot-",Input!U45)),points1,2,))),0))</f>
        <v>0</v>
      </c>
      <c r="AM42" s="23">
        <f t="shared" si="23"/>
        <v>0</v>
      </c>
      <c r="AN42" s="23">
        <f>IF(Input!H45=0,0,IF(ISNA(VLOOKUP((CONCATENATE("Standing Triple Jump-",Input!V45)),points1,2,)),0,(VLOOKUP((CONCATENATE("Standing Triple Jump-",Input!V45)),points1,2,))))</f>
        <v>0</v>
      </c>
      <c r="AO42" s="13">
        <f>IF(Input!$F45&gt;6,COUNT(Input!K45:M45,Input!P45:S45,Input!V45,Input!AA45:AB45),IF(Input!$F45&lt;=6,COUNT(Input!K45:N45,Input!P45:T45,Input!V45)))</f>
        <v>0</v>
      </c>
      <c r="AP42">
        <f>IF(AO42&gt;=5,(LARGE((AA42:AC42,AF42:AJ42,AM42:AN42),1))+LARGE((AA42:AC42,AF42:AJ42,AM42:AN42),2)+LARGE((AA42:AC42,AF42:AJ42,AM42:AN42),3)+LARGE((AA42:AC42,AF42:AJ42,AM42:AN42),4)+LARGE((AA42:AC42,AF42:AJ42,AM42:AN42),5),0)</f>
        <v>0</v>
      </c>
      <c r="AQ42">
        <f>IF(AP42=0,0,IF((Input!J45="Boy")*AND(Input!F45&gt;6),VLOOKUP(AP42,award2,3),IF((Input!J45="Girl")*AND(Input!F45&gt;6),VLOOKUP(AP42,award2,2),IF((Input!J45="Boy")*AND(Input!F45&lt;=6),VLOOKUP(AP42,award12,3),IF((Input!J45="Girl")*AND(Input!F45&lt;=6),VLOOKUP(AP42,award12,2),0)))))</f>
        <v>0</v>
      </c>
      <c r="AR42">
        <f>IF(Input!$F45&gt;6,COUNT(Input!K45:M45,Input!P45:S45,Input!V45,Input!AA45:AB45),IF(Input!$F45&lt;=6,COUNT(Input!K45:N45,Input!P45:T45,Input!V45)))</f>
        <v>0</v>
      </c>
      <c r="AS42">
        <f t="shared" si="24"/>
        <v>0</v>
      </c>
      <c r="AT42">
        <f>IF(AS42=0,0,IF((Input!J45="Boy")*AND(Input!F45&gt;6),VLOOKUP(AS42,award2,5),IF((Input!J45="Girl")*AND(Input!F45&gt;6),VLOOKUP(AS42,award2,4),IF((Input!J45="Boy")*AND(Input!F45&lt;=6),VLOOKUP(AS42,award12,5),IF((Input!J45="Girl")*AND(Input!F45&lt;=6),VLOOKUP(AS42,award12,4),0)))))</f>
        <v>0</v>
      </c>
      <c r="AV42" t="str">
        <f t="shared" si="25"/>
        <v> </v>
      </c>
      <c r="AW42" t="str">
        <f t="shared" si="26"/>
        <v> </v>
      </c>
      <c r="AX42" t="str">
        <f t="shared" si="27"/>
        <v> </v>
      </c>
      <c r="AY42" t="str">
        <f t="shared" si="28"/>
        <v> </v>
      </c>
      <c r="AZ42" t="str">
        <f t="shared" si="29"/>
        <v> </v>
      </c>
      <c r="BA42" t="str">
        <f t="shared" si="30"/>
        <v> </v>
      </c>
      <c r="BB42" t="str">
        <f t="shared" si="31"/>
        <v> </v>
      </c>
      <c r="BC42" t="str">
        <f t="shared" si="32"/>
        <v> </v>
      </c>
      <c r="BD42" t="str">
        <f t="shared" si="33"/>
        <v> </v>
      </c>
      <c r="BE42" t="str">
        <f t="shared" si="34"/>
        <v> </v>
      </c>
      <c r="BG42" s="23" t="str">
        <f>IF(AV42=" "," ",IF(Input!$J45="Boy",IF(RANK(AV42,($AV42:$BE42),0)&lt;=5,AV42," ")," "))</f>
        <v> </v>
      </c>
      <c r="BH42" s="23" t="str">
        <f>IF(AW42=" "," ",IF(Input!$J45="Boy",IF(RANK(AW42,($AV42:$BE42),0)&lt;=5,AW42," ")," "))</f>
        <v> </v>
      </c>
      <c r="BI42" s="23" t="str">
        <f>IF(AX42=" "," ",IF(Input!$J45="Boy",IF(RANK(AX42,($AV42:$BE42),0)&lt;=5,AX42," ")," "))</f>
        <v> </v>
      </c>
      <c r="BJ42" s="23" t="str">
        <f>IF(AY42=" "," ",IF(Input!$J45="Boy",IF(RANK(AY42,($AV42:$BE42),0)&lt;=5,AY42," ")," "))</f>
        <v> </v>
      </c>
      <c r="BK42" s="23" t="str">
        <f>IF(AZ42=" "," ",IF(Input!$J45="Boy",IF(RANK(AZ42,($AV42:$BE42),0)&lt;=5,AZ42," ")," "))</f>
        <v> </v>
      </c>
      <c r="BL42" s="23" t="str">
        <f>IF(BA42=" "," ",IF(Input!$J45="Boy",IF(RANK(BA42,($AV42:$BE42),0)&lt;=5,BA42," ")," "))</f>
        <v> </v>
      </c>
      <c r="BM42" s="23" t="str">
        <f>IF(BB42=" "," ",IF(Input!$J45="Boy",IF(RANK(BB42,($AV42:$BE42),0)&lt;=5,BB42," ")," "))</f>
        <v> </v>
      </c>
      <c r="BN42" s="23" t="str">
        <f>IF(BC42=" "," ",IF(Input!$J45="Boy",IF(RANK(BC42,($AV42:$BE42),0)&lt;=5,BC42," ")," "))</f>
        <v> </v>
      </c>
      <c r="BO42" s="23" t="str">
        <f>IF(BD42=" "," ",IF(Input!$J45="Boy",IF(RANK(BD42,($AV42:$BE42),0)&lt;=5,BD42," ")," "))</f>
        <v> </v>
      </c>
      <c r="BP42" s="23" t="str">
        <f>IF(BE42=" "," ",IF(Input!$J45="Boy",IF(RANK(BE42,($AV42:$BE42),0)&lt;=5,BE42," ")," "))</f>
        <v> </v>
      </c>
      <c r="BR42" s="23" t="str">
        <f>IF(AV42=" "," ",IF(Input!$J45="Girl",IF(RANK(AV42,($AV42:$BE42),0)&lt;=5,AV42," ")," "))</f>
        <v> </v>
      </c>
      <c r="BS42" s="23" t="str">
        <f>IF(AW42=" "," ",IF(Input!$J45="Girl",IF(RANK(AW42,($AV42:$BE42),0)&lt;=5,AW42," ")," "))</f>
        <v> </v>
      </c>
      <c r="BT42" s="23" t="str">
        <f>IF(AX42=" "," ",IF(Input!$J45="Girl",IF(RANK(AX42,($AV42:$BE42),0)&lt;=5,AX42," ")," "))</f>
        <v> </v>
      </c>
      <c r="BU42" s="23" t="str">
        <f>IF(AY42=" "," ",IF(Input!$J45="Girl",IF(RANK(AY42,($AV42:$BE42),0)&lt;=5,AY42," ")," "))</f>
        <v> </v>
      </c>
      <c r="BV42" s="23" t="str">
        <f>IF(AZ42=" "," ",IF(Input!$J45="Girl",IF(RANK(AZ42,($AV42:$BE42),0)&lt;=5,AZ42," ")," "))</f>
        <v> </v>
      </c>
      <c r="BW42" s="23" t="str">
        <f>IF(BA42=" "," ",IF(Input!$J45="Girl",IF(RANK(BA42,($AV42:$BE42),0)&lt;=5,BA42," ")," "))</f>
        <v> </v>
      </c>
      <c r="BX42" s="23" t="str">
        <f>IF(BB42=" "," ",IF(Input!$J45="Girl",IF(RANK(BB42,($AV42:$BE42),0)&lt;=5,BB42," ")," "))</f>
        <v> </v>
      </c>
      <c r="BY42" s="23" t="str">
        <f>IF(BC42=" "," ",IF(Input!$J45="Girl",IF(RANK(BC42,($AV42:$BE42),0)&lt;=5,BC42," ")," "))</f>
        <v> </v>
      </c>
      <c r="BZ42" s="23" t="str">
        <f>IF(BD42=" "," ",IF(Input!$J45="Girl",IF(RANK(BD42,($AV42:$BE42),0)&lt;=5,BD42," ")," "))</f>
        <v> </v>
      </c>
      <c r="CA42" s="23" t="str">
        <f>IF(BE42=" "," ",IF(Input!$J45="Girl",IF(RANK(BE42,($AV42:$BE42),0)&lt;=5,BE42," ")," "))</f>
        <v> </v>
      </c>
      <c r="CC42" s="37" t="str">
        <f t="shared" si="35"/>
        <v> </v>
      </c>
      <c r="CD42" s="37" t="str">
        <f t="shared" si="36"/>
        <v> </v>
      </c>
      <c r="CE42" s="37" t="str">
        <f t="shared" si="37"/>
        <v> </v>
      </c>
      <c r="CF42" s="37" t="str">
        <f t="shared" si="38"/>
        <v> </v>
      </c>
      <c r="CG42" s="37" t="str">
        <f t="shared" si="39"/>
        <v> </v>
      </c>
      <c r="CH42" s="37" t="str">
        <f t="shared" si="40"/>
        <v> </v>
      </c>
      <c r="CI42" s="37" t="str">
        <f t="shared" si="41"/>
        <v> </v>
      </c>
      <c r="CJ42" s="37" t="str">
        <f t="shared" si="42"/>
        <v> </v>
      </c>
      <c r="CK42" s="37" t="str">
        <f t="shared" si="43"/>
        <v> </v>
      </c>
      <c r="CL42" s="37" t="str">
        <f t="shared" si="44"/>
        <v> </v>
      </c>
      <c r="CM42" s="1"/>
      <c r="CN42" s="37" t="str">
        <f t="shared" si="45"/>
        <v> </v>
      </c>
      <c r="CO42" s="37" t="str">
        <f t="shared" si="46"/>
        <v> </v>
      </c>
      <c r="CP42" s="37" t="str">
        <f t="shared" si="47"/>
        <v> </v>
      </c>
      <c r="CQ42" s="37" t="str">
        <f t="shared" si="48"/>
        <v> </v>
      </c>
      <c r="CR42" s="37" t="str">
        <f t="shared" si="49"/>
        <v> </v>
      </c>
      <c r="CS42" s="37" t="str">
        <f t="shared" si="50"/>
        <v> </v>
      </c>
      <c r="CT42" s="37" t="str">
        <f t="shared" si="51"/>
        <v> </v>
      </c>
      <c r="CU42" s="37" t="str">
        <f t="shared" si="52"/>
        <v> </v>
      </c>
      <c r="CV42" s="37" t="str">
        <f t="shared" si="53"/>
        <v> </v>
      </c>
      <c r="CW42" s="37" t="str">
        <f t="shared" si="54"/>
        <v> </v>
      </c>
      <c r="CX42">
        <v>3.6E-05</v>
      </c>
      <c r="CY42">
        <v>7.59999999999999E-05</v>
      </c>
      <c r="CZ42">
        <v>0.000116</v>
      </c>
      <c r="DA42">
        <v>0.000156</v>
      </c>
      <c r="DB42">
        <v>0.000196</v>
      </c>
      <c r="DC42">
        <v>0.000236</v>
      </c>
      <c r="DD42">
        <v>0.000276</v>
      </c>
      <c r="DE42">
        <v>0.000316000000000001</v>
      </c>
      <c r="DF42">
        <v>0.000356000000000001</v>
      </c>
      <c r="DG42">
        <v>0.000396000000000001</v>
      </c>
      <c r="DH42" t="str">
        <f t="shared" si="55"/>
        <v> </v>
      </c>
      <c r="DI42" t="str">
        <f t="shared" si="56"/>
        <v> </v>
      </c>
      <c r="DJ42" t="str">
        <f t="shared" si="57"/>
        <v> </v>
      </c>
      <c r="DK42" t="str">
        <f t="shared" si="58"/>
        <v> </v>
      </c>
      <c r="DL42" t="str">
        <f t="shared" si="59"/>
        <v> </v>
      </c>
      <c r="DM42" t="str">
        <f t="shared" si="60"/>
        <v> </v>
      </c>
      <c r="DN42" t="str">
        <f t="shared" si="61"/>
        <v> </v>
      </c>
      <c r="DO42" t="str">
        <f t="shared" si="62"/>
        <v> </v>
      </c>
      <c r="DP42" t="str">
        <f t="shared" si="63"/>
        <v> </v>
      </c>
      <c r="DQ42" t="str">
        <f t="shared" si="64"/>
        <v> </v>
      </c>
      <c r="DR42" t="str">
        <f t="shared" si="65"/>
        <v> </v>
      </c>
      <c r="DS42" t="str">
        <f t="shared" si="66"/>
        <v> </v>
      </c>
      <c r="DT42" t="str">
        <f t="shared" si="67"/>
        <v> </v>
      </c>
      <c r="DU42" t="str">
        <f t="shared" si="68"/>
        <v> </v>
      </c>
      <c r="DV42" t="str">
        <f t="shared" si="69"/>
        <v> </v>
      </c>
      <c r="DW42" t="str">
        <f t="shared" si="70"/>
        <v> </v>
      </c>
      <c r="DX42" t="str">
        <f t="shared" si="71"/>
        <v> </v>
      </c>
      <c r="DY42" t="str">
        <f t="shared" si="72"/>
        <v> </v>
      </c>
      <c r="DZ42" t="str">
        <f t="shared" si="73"/>
        <v> </v>
      </c>
      <c r="EA42" t="str">
        <f t="shared" si="74"/>
        <v> </v>
      </c>
      <c r="EB42" t="str">
        <f t="shared" si="75"/>
        <v> </v>
      </c>
    </row>
    <row r="43" spans="3:132" ht="24" customHeight="1">
      <c r="C43" s="167">
        <f>Input!G46</f>
        <v>0</v>
      </c>
      <c r="D43" s="127" t="e">
        <f>Input!#REF!</f>
        <v>#REF!</v>
      </c>
      <c r="E43" s="127">
        <f>Input!H46</f>
        <v>0</v>
      </c>
      <c r="F43" s="168">
        <f>Input!I46</f>
        <v>0</v>
      </c>
      <c r="G43" s="168">
        <f>Input!J46</f>
        <v>0</v>
      </c>
      <c r="H43" s="127">
        <f t="shared" si="6"/>
        <v>0</v>
      </c>
      <c r="I43" s="127">
        <f t="shared" si="7"/>
        <v>0</v>
      </c>
      <c r="J43" s="127">
        <f t="shared" si="8"/>
        <v>0</v>
      </c>
      <c r="K43" s="127">
        <f t="shared" si="0"/>
        <v>0</v>
      </c>
      <c r="L43" s="127">
        <f t="shared" si="9"/>
        <v>0</v>
      </c>
      <c r="M43" s="127">
        <f t="shared" si="10"/>
        <v>0</v>
      </c>
      <c r="N43" s="127">
        <f t="shared" si="11"/>
        <v>0</v>
      </c>
      <c r="O43" s="127">
        <f t="shared" si="12"/>
        <v>0</v>
      </c>
      <c r="P43" s="127">
        <f t="shared" si="13"/>
        <v>0</v>
      </c>
      <c r="Q43" s="127">
        <f t="shared" si="14"/>
        <v>0</v>
      </c>
      <c r="R43" s="127">
        <f t="shared" si="15"/>
        <v>0</v>
      </c>
      <c r="S43" s="127">
        <f t="shared" si="16"/>
        <v>0</v>
      </c>
      <c r="T43" s="127" t="str">
        <f t="shared" si="17"/>
        <v> </v>
      </c>
      <c r="U43" s="127" t="str">
        <f t="shared" si="18"/>
        <v> </v>
      </c>
      <c r="V43" s="45" t="str">
        <f t="shared" si="76"/>
        <v> </v>
      </c>
      <c r="W43" s="45" t="str">
        <f t="shared" si="77"/>
        <v> </v>
      </c>
      <c r="X43" s="46">
        <f t="shared" si="78"/>
        <v>0</v>
      </c>
      <c r="Y43" s="5" t="str">
        <f t="shared" si="2"/>
        <v> -0-0</v>
      </c>
      <c r="Z43" s="5">
        <f>Input!G46</f>
        <v>0</v>
      </c>
      <c r="AA43" s="23">
        <f>IF(Input!H46=0,0,IF(ISNA(VLOOKUP((CONCATENATE("Balance Test-",Input!K46)),points1,2,)),0,(VLOOKUP((CONCATENATE("Balance Test-",Input!K46)),points1,2,))))</f>
        <v>0</v>
      </c>
      <c r="AB43" s="23">
        <f>IF(Input!H46=" "," ",IF(ISNA(VLOOKUP((CONCATENATE("Standing Long Jump-",Input!L46)),points1,2,)),0,(VLOOKUP((CONCATENATE("Standing Long Jump-",Input!L46)),points1,2,))))</f>
        <v>0</v>
      </c>
      <c r="AC43" s="23">
        <f>IF(Input!H46=" "," ",IF(ISNA(VLOOKUP((CONCATENATE("Speed Bounce-",Input!M46)),points1,2,)),0,(VLOOKUP((CONCATENATE("Speed Bounce-",Input!M46)),points1,2,))))</f>
        <v>0</v>
      </c>
      <c r="AD43" s="23">
        <f>IF(Input!H46=" "," ",IF(ISNA(VLOOKUP((CONCATENATE("Target Throw-",Input!N46)),points1,2,)),0,(VLOOKUP((CONCATENATE("Target Throw-",Input!N46)),points1,2,))))</f>
        <v>0</v>
      </c>
      <c r="AE43" s="23">
        <f>IF(Input!H46=0,0,IF(Input!$F46&gt;6,IF(ISNA(VLOOKUP((CONCATENATE("Overhead Heave-",Input!O46)),points1,2,)),0,(VLOOKUP((CONCATENATE("Overhead Heave-",Input!O46)),points1,2,))),0))</f>
        <v>0</v>
      </c>
      <c r="AF43" s="23">
        <f t="shared" si="22"/>
        <v>0</v>
      </c>
      <c r="AG43" s="23">
        <f>IF(Input!H46=" "," ",IF(ISNA(VLOOKUP((CONCATENATE("Hi-Stepper-",Input!P46)),points1,2,)),0,(VLOOKUP((CONCATENATE("Hi-Stepper-",Input!P46)),points1,2,))))</f>
        <v>0</v>
      </c>
      <c r="AH43" s="23">
        <f>IF(Input!H46=" "," ",IF(ISNA(VLOOKUP((CONCATENATE("Chest Push-",Input!Q46)),points1,2,)),0,(VLOOKUP((CONCATENATE("Chest Push-",Input!Q46)),points1,2,))))</f>
        <v>0</v>
      </c>
      <c r="AI43" s="23">
        <f>IF(Input!H46=0,0,IF(ISNA(VLOOKUP((CONCATENATE("Vertical Jump-",Input!R46)),points1,2,)),0,(VLOOKUP((CONCATENATE("Vertical Jump-",Input!R46)),points1,2,))))</f>
        <v>0</v>
      </c>
      <c r="AJ43" s="23">
        <f>IF(Input!H46=0,0,IF(ISNA(VLOOKUP((CONCATENATE("Shuttle Run-",Input!S46)),points1,2,)),0,(VLOOKUP((CONCATENATE("Shuttle Run-",Input!S46)),points1,2,))))</f>
        <v>0</v>
      </c>
      <c r="AK43" s="23">
        <f>IF(Input!H46=0,0,IF(ISNA(VLOOKUP((CONCATENATE("Javelin Throw-",Input!T46)),points1,2,)),0,(VLOOKUP((CONCATENATE("Javelin Throw-",Input!T46)),points1,2,))))</f>
        <v>0</v>
      </c>
      <c r="AL43" s="23">
        <f>IF(Input!H46=0,0,IF(Input!$F46&gt;6,IF(ISNA(VLOOKUP((CONCATENATE("Shot-",Input!U46)),points1,2,)),0,(VLOOKUP((CONCATENATE("Shot-",Input!U46)),points1,2,))),0))</f>
        <v>0</v>
      </c>
      <c r="AM43" s="23">
        <f t="shared" si="23"/>
        <v>0</v>
      </c>
      <c r="AN43" s="23">
        <f>IF(Input!H46=0,0,IF(ISNA(VLOOKUP((CONCATENATE("Standing Triple Jump-",Input!V46)),points1,2,)),0,(VLOOKUP((CONCATENATE("Standing Triple Jump-",Input!V46)),points1,2,))))</f>
        <v>0</v>
      </c>
      <c r="AO43" s="13">
        <f>IF(Input!$F46&gt;6,COUNT(Input!K46:M46,Input!P46:S46,Input!V46,Input!AA46:AB46),IF(Input!$F46&lt;=6,COUNT(Input!K46:N46,Input!P46:T46,Input!V46)))</f>
        <v>0</v>
      </c>
      <c r="AP43">
        <f>IF(AO43&gt;=5,(LARGE((AA43:AC43,AF43:AJ43,AM43:AN43),1))+LARGE((AA43:AC43,AF43:AJ43,AM43:AN43),2)+LARGE((AA43:AC43,AF43:AJ43,AM43:AN43),3)+LARGE((AA43:AC43,AF43:AJ43,AM43:AN43),4)+LARGE((AA43:AC43,AF43:AJ43,AM43:AN43),5),0)</f>
        <v>0</v>
      </c>
      <c r="AQ43">
        <f>IF(AP43=0,0,IF((Input!J46="Boy")*AND(Input!F46&gt;6),VLOOKUP(AP43,award2,3),IF((Input!J46="Girl")*AND(Input!F46&gt;6),VLOOKUP(AP43,award2,2),IF((Input!J46="Boy")*AND(Input!F46&lt;=6),VLOOKUP(AP43,award12,3),IF((Input!J46="Girl")*AND(Input!F46&lt;=6),VLOOKUP(AP43,award12,2),0)))))</f>
        <v>0</v>
      </c>
      <c r="AR43">
        <f>IF(Input!$F46&gt;6,COUNT(Input!K46:M46,Input!P46:S46,Input!V46,Input!AA46:AB46),IF(Input!$F46&lt;=6,COUNT(Input!K46:N46,Input!P46:T46,Input!V46)))</f>
        <v>0</v>
      </c>
      <c r="AS43">
        <f t="shared" si="24"/>
        <v>0</v>
      </c>
      <c r="AT43">
        <f>IF(AS43=0,0,IF((Input!J46="Boy")*AND(Input!F46&gt;6),VLOOKUP(AS43,award2,5),IF((Input!J46="Girl")*AND(Input!F46&gt;6),VLOOKUP(AS43,award2,4),IF((Input!J46="Boy")*AND(Input!F46&lt;=6),VLOOKUP(AS43,award12,5),IF((Input!J46="Girl")*AND(Input!F46&lt;=6),VLOOKUP(AS43,award12,4),0)))))</f>
        <v>0</v>
      </c>
      <c r="AV43" t="str">
        <f t="shared" si="25"/>
        <v> </v>
      </c>
      <c r="AW43" t="str">
        <f t="shared" si="26"/>
        <v> </v>
      </c>
      <c r="AX43" t="str">
        <f t="shared" si="27"/>
        <v> </v>
      </c>
      <c r="AY43" t="str">
        <f t="shared" si="28"/>
        <v> </v>
      </c>
      <c r="AZ43" t="str">
        <f t="shared" si="29"/>
        <v> </v>
      </c>
      <c r="BA43" t="str">
        <f t="shared" si="30"/>
        <v> </v>
      </c>
      <c r="BB43" t="str">
        <f t="shared" si="31"/>
        <v> </v>
      </c>
      <c r="BC43" t="str">
        <f t="shared" si="32"/>
        <v> </v>
      </c>
      <c r="BD43" t="str">
        <f t="shared" si="33"/>
        <v> </v>
      </c>
      <c r="BE43" t="str">
        <f t="shared" si="34"/>
        <v> </v>
      </c>
      <c r="BG43" s="23" t="str">
        <f>IF(AV43=" "," ",IF(Input!$J46="Boy",IF(RANK(AV43,($AV43:$BE43),0)&lt;=5,AV43," ")," "))</f>
        <v> </v>
      </c>
      <c r="BH43" s="23" t="str">
        <f>IF(AW43=" "," ",IF(Input!$J46="Boy",IF(RANK(AW43,($AV43:$BE43),0)&lt;=5,AW43," ")," "))</f>
        <v> </v>
      </c>
      <c r="BI43" s="23" t="str">
        <f>IF(AX43=" "," ",IF(Input!$J46="Boy",IF(RANK(AX43,($AV43:$BE43),0)&lt;=5,AX43," ")," "))</f>
        <v> </v>
      </c>
      <c r="BJ43" s="23" t="str">
        <f>IF(AY43=" "," ",IF(Input!$J46="Boy",IF(RANK(AY43,($AV43:$BE43),0)&lt;=5,AY43," ")," "))</f>
        <v> </v>
      </c>
      <c r="BK43" s="23" t="str">
        <f>IF(AZ43=" "," ",IF(Input!$J46="Boy",IF(RANK(AZ43,($AV43:$BE43),0)&lt;=5,AZ43," ")," "))</f>
        <v> </v>
      </c>
      <c r="BL43" s="23" t="str">
        <f>IF(BA43=" "," ",IF(Input!$J46="Boy",IF(RANK(BA43,($AV43:$BE43),0)&lt;=5,BA43," ")," "))</f>
        <v> </v>
      </c>
      <c r="BM43" s="23" t="str">
        <f>IF(BB43=" "," ",IF(Input!$J46="Boy",IF(RANK(BB43,($AV43:$BE43),0)&lt;=5,BB43," ")," "))</f>
        <v> </v>
      </c>
      <c r="BN43" s="23" t="str">
        <f>IF(BC43=" "," ",IF(Input!$J46="Boy",IF(RANK(BC43,($AV43:$BE43),0)&lt;=5,BC43," ")," "))</f>
        <v> </v>
      </c>
      <c r="BO43" s="23" t="str">
        <f>IF(BD43=" "," ",IF(Input!$J46="Boy",IF(RANK(BD43,($AV43:$BE43),0)&lt;=5,BD43," ")," "))</f>
        <v> </v>
      </c>
      <c r="BP43" s="23" t="str">
        <f>IF(BE43=" "," ",IF(Input!$J46="Boy",IF(RANK(BE43,($AV43:$BE43),0)&lt;=5,BE43," ")," "))</f>
        <v> </v>
      </c>
      <c r="BR43" s="23" t="str">
        <f>IF(AV43=" "," ",IF(Input!$J46="Girl",IF(RANK(AV43,($AV43:$BE43),0)&lt;=5,AV43," ")," "))</f>
        <v> </v>
      </c>
      <c r="BS43" s="23" t="str">
        <f>IF(AW43=" "," ",IF(Input!$J46="Girl",IF(RANK(AW43,($AV43:$BE43),0)&lt;=5,AW43," ")," "))</f>
        <v> </v>
      </c>
      <c r="BT43" s="23" t="str">
        <f>IF(AX43=" "," ",IF(Input!$J46="Girl",IF(RANK(AX43,($AV43:$BE43),0)&lt;=5,AX43," ")," "))</f>
        <v> </v>
      </c>
      <c r="BU43" s="23" t="str">
        <f>IF(AY43=" "," ",IF(Input!$J46="Girl",IF(RANK(AY43,($AV43:$BE43),0)&lt;=5,AY43," ")," "))</f>
        <v> </v>
      </c>
      <c r="BV43" s="23" t="str">
        <f>IF(AZ43=" "," ",IF(Input!$J46="Girl",IF(RANK(AZ43,($AV43:$BE43),0)&lt;=5,AZ43," ")," "))</f>
        <v> </v>
      </c>
      <c r="BW43" s="23" t="str">
        <f>IF(BA43=" "," ",IF(Input!$J46="Girl",IF(RANK(BA43,($AV43:$BE43),0)&lt;=5,BA43," ")," "))</f>
        <v> </v>
      </c>
      <c r="BX43" s="23" t="str">
        <f>IF(BB43=" "," ",IF(Input!$J46="Girl",IF(RANK(BB43,($AV43:$BE43),0)&lt;=5,BB43," ")," "))</f>
        <v> </v>
      </c>
      <c r="BY43" s="23" t="str">
        <f>IF(BC43=" "," ",IF(Input!$J46="Girl",IF(RANK(BC43,($AV43:$BE43),0)&lt;=5,BC43," ")," "))</f>
        <v> </v>
      </c>
      <c r="BZ43" s="23" t="str">
        <f>IF(BD43=" "," ",IF(Input!$J46="Girl",IF(RANK(BD43,($AV43:$BE43),0)&lt;=5,BD43," ")," "))</f>
        <v> </v>
      </c>
      <c r="CA43" s="23" t="str">
        <f>IF(BE43=" "," ",IF(Input!$J46="Girl",IF(RANK(BE43,($AV43:$BE43),0)&lt;=5,BE43," ")," "))</f>
        <v> </v>
      </c>
      <c r="CC43" s="37" t="str">
        <f t="shared" si="35"/>
        <v> </v>
      </c>
      <c r="CD43" s="37" t="str">
        <f t="shared" si="36"/>
        <v> </v>
      </c>
      <c r="CE43" s="37" t="str">
        <f t="shared" si="37"/>
        <v> </v>
      </c>
      <c r="CF43" s="37" t="str">
        <f t="shared" si="38"/>
        <v> </v>
      </c>
      <c r="CG43" s="37" t="str">
        <f t="shared" si="39"/>
        <v> </v>
      </c>
      <c r="CH43" s="37" t="str">
        <f t="shared" si="40"/>
        <v> </v>
      </c>
      <c r="CI43" s="37" t="str">
        <f t="shared" si="41"/>
        <v> </v>
      </c>
      <c r="CJ43" s="37" t="str">
        <f t="shared" si="42"/>
        <v> </v>
      </c>
      <c r="CK43" s="37" t="str">
        <f t="shared" si="43"/>
        <v> </v>
      </c>
      <c r="CL43" s="37" t="str">
        <f t="shared" si="44"/>
        <v> </v>
      </c>
      <c r="CM43" s="1"/>
      <c r="CN43" s="37" t="str">
        <f t="shared" si="45"/>
        <v> </v>
      </c>
      <c r="CO43" s="37" t="str">
        <f t="shared" si="46"/>
        <v> </v>
      </c>
      <c r="CP43" s="37" t="str">
        <f t="shared" si="47"/>
        <v> </v>
      </c>
      <c r="CQ43" s="37" t="str">
        <f t="shared" si="48"/>
        <v> </v>
      </c>
      <c r="CR43" s="37" t="str">
        <f t="shared" si="49"/>
        <v> </v>
      </c>
      <c r="CS43" s="37" t="str">
        <f t="shared" si="50"/>
        <v> </v>
      </c>
      <c r="CT43" s="37" t="str">
        <f t="shared" si="51"/>
        <v> </v>
      </c>
      <c r="CU43" s="37" t="str">
        <f t="shared" si="52"/>
        <v> </v>
      </c>
      <c r="CV43" s="37" t="str">
        <f t="shared" si="53"/>
        <v> </v>
      </c>
      <c r="CW43" s="37" t="str">
        <f t="shared" si="54"/>
        <v> </v>
      </c>
      <c r="CX43">
        <v>3.7E-05</v>
      </c>
      <c r="CY43">
        <v>7.69999999999999E-05</v>
      </c>
      <c r="CZ43">
        <v>0.000117</v>
      </c>
      <c r="DA43">
        <v>0.000157</v>
      </c>
      <c r="DB43">
        <v>0.000197</v>
      </c>
      <c r="DC43">
        <v>0.000237</v>
      </c>
      <c r="DD43">
        <v>0.000277</v>
      </c>
      <c r="DE43">
        <v>0.000317000000000001</v>
      </c>
      <c r="DF43">
        <v>0.000357000000000001</v>
      </c>
      <c r="DG43">
        <v>0.000397000000000001</v>
      </c>
      <c r="DH43" t="str">
        <f t="shared" si="55"/>
        <v> </v>
      </c>
      <c r="DI43" t="str">
        <f t="shared" si="56"/>
        <v> </v>
      </c>
      <c r="DJ43" t="str">
        <f t="shared" si="57"/>
        <v> </v>
      </c>
      <c r="DK43" t="str">
        <f t="shared" si="58"/>
        <v> </v>
      </c>
      <c r="DL43" t="str">
        <f t="shared" si="59"/>
        <v> </v>
      </c>
      <c r="DM43" t="str">
        <f t="shared" si="60"/>
        <v> </v>
      </c>
      <c r="DN43" t="str">
        <f t="shared" si="61"/>
        <v> </v>
      </c>
      <c r="DO43" t="str">
        <f t="shared" si="62"/>
        <v> </v>
      </c>
      <c r="DP43" t="str">
        <f t="shared" si="63"/>
        <v> </v>
      </c>
      <c r="DQ43" t="str">
        <f t="shared" si="64"/>
        <v> </v>
      </c>
      <c r="DR43" t="str">
        <f t="shared" si="65"/>
        <v> </v>
      </c>
      <c r="DS43" t="str">
        <f t="shared" si="66"/>
        <v> </v>
      </c>
      <c r="DT43" t="str">
        <f t="shared" si="67"/>
        <v> </v>
      </c>
      <c r="DU43" t="str">
        <f t="shared" si="68"/>
        <v> </v>
      </c>
      <c r="DV43" t="str">
        <f t="shared" si="69"/>
        <v> </v>
      </c>
      <c r="DW43" t="str">
        <f t="shared" si="70"/>
        <v> </v>
      </c>
      <c r="DX43" t="str">
        <f t="shared" si="71"/>
        <v> </v>
      </c>
      <c r="DY43" t="str">
        <f t="shared" si="72"/>
        <v> </v>
      </c>
      <c r="DZ43" t="str">
        <f t="shared" si="73"/>
        <v> </v>
      </c>
      <c r="EA43" t="str">
        <f t="shared" si="74"/>
        <v> </v>
      </c>
      <c r="EB43" t="str">
        <f t="shared" si="75"/>
        <v> </v>
      </c>
    </row>
    <row r="44" spans="3:132" ht="24" customHeight="1">
      <c r="C44" s="167">
        <f>Input!G47</f>
        <v>0</v>
      </c>
      <c r="D44" s="127" t="e">
        <f>Input!#REF!</f>
        <v>#REF!</v>
      </c>
      <c r="E44" s="127">
        <f>Input!H47</f>
        <v>0</v>
      </c>
      <c r="F44" s="168">
        <f>Input!I47</f>
        <v>0</v>
      </c>
      <c r="G44" s="168">
        <f>Input!J47</f>
        <v>0</v>
      </c>
      <c r="H44" s="127">
        <f t="shared" si="6"/>
        <v>0</v>
      </c>
      <c r="I44" s="127">
        <f t="shared" si="7"/>
        <v>0</v>
      </c>
      <c r="J44" s="127">
        <f t="shared" si="8"/>
        <v>0</v>
      </c>
      <c r="K44" s="127">
        <f t="shared" si="0"/>
        <v>0</v>
      </c>
      <c r="L44" s="127">
        <f t="shared" si="9"/>
        <v>0</v>
      </c>
      <c r="M44" s="127">
        <f t="shared" si="10"/>
        <v>0</v>
      </c>
      <c r="N44" s="127">
        <f t="shared" si="11"/>
        <v>0</v>
      </c>
      <c r="O44" s="127">
        <f t="shared" si="12"/>
        <v>0</v>
      </c>
      <c r="P44" s="127">
        <f t="shared" si="13"/>
        <v>0</v>
      </c>
      <c r="Q44" s="127">
        <f t="shared" si="14"/>
        <v>0</v>
      </c>
      <c r="R44" s="127">
        <f t="shared" si="15"/>
        <v>0</v>
      </c>
      <c r="S44" s="127">
        <f t="shared" si="16"/>
        <v>0</v>
      </c>
      <c r="T44" s="127" t="str">
        <f t="shared" si="17"/>
        <v> </v>
      </c>
      <c r="U44" s="127" t="str">
        <f t="shared" si="18"/>
        <v> </v>
      </c>
      <c r="V44" s="45" t="str">
        <f t="shared" si="76"/>
        <v> </v>
      </c>
      <c r="W44" s="45" t="str">
        <f t="shared" si="77"/>
        <v> </v>
      </c>
      <c r="X44" s="46">
        <f t="shared" si="78"/>
        <v>0</v>
      </c>
      <c r="Y44" s="5" t="str">
        <f t="shared" si="2"/>
        <v> -0-0</v>
      </c>
      <c r="Z44" s="5">
        <f>Input!G47</f>
        <v>0</v>
      </c>
      <c r="AA44" s="23">
        <f>IF(Input!H47=0,0,IF(ISNA(VLOOKUP((CONCATENATE("Balance Test-",Input!K47)),points1,2,)),0,(VLOOKUP((CONCATENATE("Balance Test-",Input!K47)),points1,2,))))</f>
        <v>0</v>
      </c>
      <c r="AB44" s="23">
        <f>IF(Input!H47=" "," ",IF(ISNA(VLOOKUP((CONCATENATE("Standing Long Jump-",Input!L47)),points1,2,)),0,(VLOOKUP((CONCATENATE("Standing Long Jump-",Input!L47)),points1,2,))))</f>
        <v>0</v>
      </c>
      <c r="AC44" s="23">
        <f>IF(Input!H47=" "," ",IF(ISNA(VLOOKUP((CONCATENATE("Speed Bounce-",Input!M47)),points1,2,)),0,(VLOOKUP((CONCATENATE("Speed Bounce-",Input!M47)),points1,2,))))</f>
        <v>0</v>
      </c>
      <c r="AD44" s="23">
        <f>IF(Input!H47=" "," ",IF(ISNA(VLOOKUP((CONCATENATE("Target Throw-",Input!N47)),points1,2,)),0,(VLOOKUP((CONCATENATE("Target Throw-",Input!N47)),points1,2,))))</f>
        <v>0</v>
      </c>
      <c r="AE44" s="23">
        <f>IF(Input!H47=0,0,IF(Input!$F47&gt;6,IF(ISNA(VLOOKUP((CONCATENATE("Overhead Heave-",Input!O47)),points1,2,)),0,(VLOOKUP((CONCATENATE("Overhead Heave-",Input!O47)),points1,2,))),0))</f>
        <v>0</v>
      </c>
      <c r="AF44" s="23">
        <f t="shared" si="22"/>
        <v>0</v>
      </c>
      <c r="AG44" s="23">
        <f>IF(Input!H47=" "," ",IF(ISNA(VLOOKUP((CONCATENATE("Hi-Stepper-",Input!P47)),points1,2,)),0,(VLOOKUP((CONCATENATE("Hi-Stepper-",Input!P47)),points1,2,))))</f>
        <v>0</v>
      </c>
      <c r="AH44" s="23">
        <f>IF(Input!H47=" "," ",IF(ISNA(VLOOKUP((CONCATENATE("Chest Push-",Input!Q47)),points1,2,)),0,(VLOOKUP((CONCATENATE("Chest Push-",Input!Q47)),points1,2,))))</f>
        <v>0</v>
      </c>
      <c r="AI44" s="23">
        <f>IF(Input!H47=0,0,IF(ISNA(VLOOKUP((CONCATENATE("Vertical Jump-",Input!R47)),points1,2,)),0,(VLOOKUP((CONCATENATE("Vertical Jump-",Input!R47)),points1,2,))))</f>
        <v>0</v>
      </c>
      <c r="AJ44" s="23">
        <f>IF(Input!H47=0,0,IF(ISNA(VLOOKUP((CONCATENATE("Shuttle Run-",Input!S47)),points1,2,)),0,(VLOOKUP((CONCATENATE("Shuttle Run-",Input!S47)),points1,2,))))</f>
        <v>0</v>
      </c>
      <c r="AK44" s="23">
        <f>IF(Input!H47=0,0,IF(ISNA(VLOOKUP((CONCATENATE("Javelin Throw-",Input!T47)),points1,2,)),0,(VLOOKUP((CONCATENATE("Javelin Throw-",Input!T47)),points1,2,))))</f>
        <v>0</v>
      </c>
      <c r="AL44" s="23">
        <f>IF(Input!H47=0,0,IF(Input!$F47&gt;6,IF(ISNA(VLOOKUP((CONCATENATE("Shot-",Input!U47)),points1,2,)),0,(VLOOKUP((CONCATENATE("Shot-",Input!U47)),points1,2,))),0))</f>
        <v>0</v>
      </c>
      <c r="AM44" s="23">
        <f t="shared" si="23"/>
        <v>0</v>
      </c>
      <c r="AN44" s="23">
        <f>IF(Input!H47=0,0,IF(ISNA(VLOOKUP((CONCATENATE("Standing Triple Jump-",Input!V47)),points1,2,)),0,(VLOOKUP((CONCATENATE("Standing Triple Jump-",Input!V47)),points1,2,))))</f>
        <v>0</v>
      </c>
      <c r="AO44" s="13">
        <f>IF(Input!$F47&gt;6,COUNT(Input!K47:M47,Input!P47:S47,Input!V47,Input!AA47:AB47),IF(Input!$F47&lt;=6,COUNT(Input!K47:N47,Input!P47:T47,Input!V47)))</f>
        <v>0</v>
      </c>
      <c r="AP44">
        <f>IF(AO44&gt;=5,(LARGE((AA44:AC44,AF44:AJ44,AM44:AN44),1))+LARGE((AA44:AC44,AF44:AJ44,AM44:AN44),2)+LARGE((AA44:AC44,AF44:AJ44,AM44:AN44),3)+LARGE((AA44:AC44,AF44:AJ44,AM44:AN44),4)+LARGE((AA44:AC44,AF44:AJ44,AM44:AN44),5),0)</f>
        <v>0</v>
      </c>
      <c r="AQ44">
        <f>IF(AP44=0,0,IF((Input!J47="Boy")*AND(Input!F47&gt;6),VLOOKUP(AP44,award2,3),IF((Input!J47="Girl")*AND(Input!F47&gt;6),VLOOKUP(AP44,award2,2),IF((Input!J47="Boy")*AND(Input!F47&lt;=6),VLOOKUP(AP44,award12,3),IF((Input!J47="Girl")*AND(Input!F47&lt;=6),VLOOKUP(AP44,award12,2),0)))))</f>
        <v>0</v>
      </c>
      <c r="AR44">
        <f>IF(Input!$F47&gt;6,COUNT(Input!K47:M47,Input!P47:S47,Input!V47,Input!AA47:AB47),IF(Input!$F47&lt;=6,COUNT(Input!K47:N47,Input!P47:T47,Input!V47)))</f>
        <v>0</v>
      </c>
      <c r="AS44">
        <f t="shared" si="24"/>
        <v>0</v>
      </c>
      <c r="AT44">
        <f>IF(AS44=0,0,IF((Input!J47="Boy")*AND(Input!F47&gt;6),VLOOKUP(AS44,award2,5),IF((Input!J47="Girl")*AND(Input!F47&gt;6),VLOOKUP(AS44,award2,4),IF((Input!J47="Boy")*AND(Input!F47&lt;=6),VLOOKUP(AS44,award12,5),IF((Input!J47="Girl")*AND(Input!F47&lt;=6),VLOOKUP(AS44,award12,4),0)))))</f>
        <v>0</v>
      </c>
      <c r="AV44" t="str">
        <f t="shared" si="25"/>
        <v> </v>
      </c>
      <c r="AW44" t="str">
        <f t="shared" si="26"/>
        <v> </v>
      </c>
      <c r="AX44" t="str">
        <f t="shared" si="27"/>
        <v> </v>
      </c>
      <c r="AY44" t="str">
        <f t="shared" si="28"/>
        <v> </v>
      </c>
      <c r="AZ44" t="str">
        <f t="shared" si="29"/>
        <v> </v>
      </c>
      <c r="BA44" t="str">
        <f t="shared" si="30"/>
        <v> </v>
      </c>
      <c r="BB44" t="str">
        <f t="shared" si="31"/>
        <v> </v>
      </c>
      <c r="BC44" t="str">
        <f t="shared" si="32"/>
        <v> </v>
      </c>
      <c r="BD44" t="str">
        <f t="shared" si="33"/>
        <v> </v>
      </c>
      <c r="BE44" t="str">
        <f t="shared" si="34"/>
        <v> </v>
      </c>
      <c r="BG44" s="23" t="str">
        <f>IF(AV44=" "," ",IF(Input!$J47="Boy",IF(RANK(AV44,($AV44:$BE44),0)&lt;=5,AV44," ")," "))</f>
        <v> </v>
      </c>
      <c r="BH44" s="23" t="str">
        <f>IF(AW44=" "," ",IF(Input!$J47="Boy",IF(RANK(AW44,($AV44:$BE44),0)&lt;=5,AW44," ")," "))</f>
        <v> </v>
      </c>
      <c r="BI44" s="23" t="str">
        <f>IF(AX44=" "," ",IF(Input!$J47="Boy",IF(RANK(AX44,($AV44:$BE44),0)&lt;=5,AX44," ")," "))</f>
        <v> </v>
      </c>
      <c r="BJ44" s="23" t="str">
        <f>IF(AY44=" "," ",IF(Input!$J47="Boy",IF(RANK(AY44,($AV44:$BE44),0)&lt;=5,AY44," ")," "))</f>
        <v> </v>
      </c>
      <c r="BK44" s="23" t="str">
        <f>IF(AZ44=" "," ",IF(Input!$J47="Boy",IF(RANK(AZ44,($AV44:$BE44),0)&lt;=5,AZ44," ")," "))</f>
        <v> </v>
      </c>
      <c r="BL44" s="23" t="str">
        <f>IF(BA44=" "," ",IF(Input!$J47="Boy",IF(RANK(BA44,($AV44:$BE44),0)&lt;=5,BA44," ")," "))</f>
        <v> </v>
      </c>
      <c r="BM44" s="23" t="str">
        <f>IF(BB44=" "," ",IF(Input!$J47="Boy",IF(RANK(BB44,($AV44:$BE44),0)&lt;=5,BB44," ")," "))</f>
        <v> </v>
      </c>
      <c r="BN44" s="23" t="str">
        <f>IF(BC44=" "," ",IF(Input!$J47="Boy",IF(RANK(BC44,($AV44:$BE44),0)&lt;=5,BC44," ")," "))</f>
        <v> </v>
      </c>
      <c r="BO44" s="23" t="str">
        <f>IF(BD44=" "," ",IF(Input!$J47="Boy",IF(RANK(BD44,($AV44:$BE44),0)&lt;=5,BD44," ")," "))</f>
        <v> </v>
      </c>
      <c r="BP44" s="23" t="str">
        <f>IF(BE44=" "," ",IF(Input!$J47="Boy",IF(RANK(BE44,($AV44:$BE44),0)&lt;=5,BE44," ")," "))</f>
        <v> </v>
      </c>
      <c r="BR44" s="23" t="str">
        <f>IF(AV44=" "," ",IF(Input!$J47="Girl",IF(RANK(AV44,($AV44:$BE44),0)&lt;=5,AV44," ")," "))</f>
        <v> </v>
      </c>
      <c r="BS44" s="23" t="str">
        <f>IF(AW44=" "," ",IF(Input!$J47="Girl",IF(RANK(AW44,($AV44:$BE44),0)&lt;=5,AW44," ")," "))</f>
        <v> </v>
      </c>
      <c r="BT44" s="23" t="str">
        <f>IF(AX44=" "," ",IF(Input!$J47="Girl",IF(RANK(AX44,($AV44:$BE44),0)&lt;=5,AX44," ")," "))</f>
        <v> </v>
      </c>
      <c r="BU44" s="23" t="str">
        <f>IF(AY44=" "," ",IF(Input!$J47="Girl",IF(RANK(AY44,($AV44:$BE44),0)&lt;=5,AY44," ")," "))</f>
        <v> </v>
      </c>
      <c r="BV44" s="23" t="str">
        <f>IF(AZ44=" "," ",IF(Input!$J47="Girl",IF(RANK(AZ44,($AV44:$BE44),0)&lt;=5,AZ44," ")," "))</f>
        <v> </v>
      </c>
      <c r="BW44" s="23" t="str">
        <f>IF(BA44=" "," ",IF(Input!$J47="Girl",IF(RANK(BA44,($AV44:$BE44),0)&lt;=5,BA44," ")," "))</f>
        <v> </v>
      </c>
      <c r="BX44" s="23" t="str">
        <f>IF(BB44=" "," ",IF(Input!$J47="Girl",IF(RANK(BB44,($AV44:$BE44),0)&lt;=5,BB44," ")," "))</f>
        <v> </v>
      </c>
      <c r="BY44" s="23" t="str">
        <f>IF(BC44=" "," ",IF(Input!$J47="Girl",IF(RANK(BC44,($AV44:$BE44),0)&lt;=5,BC44," ")," "))</f>
        <v> </v>
      </c>
      <c r="BZ44" s="23" t="str">
        <f>IF(BD44=" "," ",IF(Input!$J47="Girl",IF(RANK(BD44,($AV44:$BE44),0)&lt;=5,BD44," ")," "))</f>
        <v> </v>
      </c>
      <c r="CA44" s="23" t="str">
        <f>IF(BE44=" "," ",IF(Input!$J47="Girl",IF(RANK(BE44,($AV44:$BE44),0)&lt;=5,BE44," ")," "))</f>
        <v> </v>
      </c>
      <c r="CC44" s="37" t="str">
        <f t="shared" si="35"/>
        <v> </v>
      </c>
      <c r="CD44" s="37" t="str">
        <f t="shared" si="36"/>
        <v> </v>
      </c>
      <c r="CE44" s="37" t="str">
        <f t="shared" si="37"/>
        <v> </v>
      </c>
      <c r="CF44" s="37" t="str">
        <f t="shared" si="38"/>
        <v> </v>
      </c>
      <c r="CG44" s="37" t="str">
        <f t="shared" si="39"/>
        <v> </v>
      </c>
      <c r="CH44" s="37" t="str">
        <f t="shared" si="40"/>
        <v> </v>
      </c>
      <c r="CI44" s="37" t="str">
        <f t="shared" si="41"/>
        <v> </v>
      </c>
      <c r="CJ44" s="37" t="str">
        <f t="shared" si="42"/>
        <v> </v>
      </c>
      <c r="CK44" s="37" t="str">
        <f t="shared" si="43"/>
        <v> </v>
      </c>
      <c r="CL44" s="37" t="str">
        <f t="shared" si="44"/>
        <v> </v>
      </c>
      <c r="CM44" s="1"/>
      <c r="CN44" s="37" t="str">
        <f t="shared" si="45"/>
        <v> </v>
      </c>
      <c r="CO44" s="37" t="str">
        <f t="shared" si="46"/>
        <v> </v>
      </c>
      <c r="CP44" s="37" t="str">
        <f t="shared" si="47"/>
        <v> </v>
      </c>
      <c r="CQ44" s="37" t="str">
        <f t="shared" si="48"/>
        <v> </v>
      </c>
      <c r="CR44" s="37" t="str">
        <f t="shared" si="49"/>
        <v> </v>
      </c>
      <c r="CS44" s="37" t="str">
        <f t="shared" si="50"/>
        <v> </v>
      </c>
      <c r="CT44" s="37" t="str">
        <f t="shared" si="51"/>
        <v> </v>
      </c>
      <c r="CU44" s="37" t="str">
        <f t="shared" si="52"/>
        <v> </v>
      </c>
      <c r="CV44" s="37" t="str">
        <f t="shared" si="53"/>
        <v> </v>
      </c>
      <c r="CW44" s="37" t="str">
        <f t="shared" si="54"/>
        <v> </v>
      </c>
      <c r="CX44">
        <v>3.8E-05</v>
      </c>
      <c r="CY44">
        <v>7.79999999999999E-05</v>
      </c>
      <c r="CZ44">
        <v>0.000118</v>
      </c>
      <c r="DA44">
        <v>0.000158</v>
      </c>
      <c r="DB44">
        <v>0.000198</v>
      </c>
      <c r="DC44">
        <v>0.000238</v>
      </c>
      <c r="DD44">
        <v>0.000278</v>
      </c>
      <c r="DE44">
        <v>0.000318000000000001</v>
      </c>
      <c r="DF44">
        <v>0.000358000000000001</v>
      </c>
      <c r="DG44">
        <v>0.000398000000000001</v>
      </c>
      <c r="DH44" t="str">
        <f t="shared" si="55"/>
        <v> </v>
      </c>
      <c r="DI44" t="str">
        <f t="shared" si="56"/>
        <v> </v>
      </c>
      <c r="DJ44" t="str">
        <f t="shared" si="57"/>
        <v> </v>
      </c>
      <c r="DK44" t="str">
        <f t="shared" si="58"/>
        <v> </v>
      </c>
      <c r="DL44" t="str">
        <f t="shared" si="59"/>
        <v> </v>
      </c>
      <c r="DM44" t="str">
        <f t="shared" si="60"/>
        <v> </v>
      </c>
      <c r="DN44" t="str">
        <f t="shared" si="61"/>
        <v> </v>
      </c>
      <c r="DO44" t="str">
        <f t="shared" si="62"/>
        <v> </v>
      </c>
      <c r="DP44" t="str">
        <f t="shared" si="63"/>
        <v> </v>
      </c>
      <c r="DQ44" t="str">
        <f t="shared" si="64"/>
        <v> </v>
      </c>
      <c r="DR44" t="str">
        <f t="shared" si="65"/>
        <v> </v>
      </c>
      <c r="DS44" t="str">
        <f t="shared" si="66"/>
        <v> </v>
      </c>
      <c r="DT44" t="str">
        <f t="shared" si="67"/>
        <v> </v>
      </c>
      <c r="DU44" t="str">
        <f t="shared" si="68"/>
        <v> </v>
      </c>
      <c r="DV44" t="str">
        <f t="shared" si="69"/>
        <v> </v>
      </c>
      <c r="DW44" t="str">
        <f t="shared" si="70"/>
        <v> </v>
      </c>
      <c r="DX44" t="str">
        <f t="shared" si="71"/>
        <v> </v>
      </c>
      <c r="DY44" t="str">
        <f t="shared" si="72"/>
        <v> </v>
      </c>
      <c r="DZ44" t="str">
        <f t="shared" si="73"/>
        <v> </v>
      </c>
      <c r="EA44" t="str">
        <f t="shared" si="74"/>
        <v> </v>
      </c>
      <c r="EB44" t="str">
        <f t="shared" si="75"/>
        <v> </v>
      </c>
    </row>
    <row r="45" spans="3:132" ht="24" customHeight="1">
      <c r="C45" s="167">
        <f>Input!G48</f>
        <v>0</v>
      </c>
      <c r="D45" s="127" t="e">
        <f>Input!#REF!</f>
        <v>#REF!</v>
      </c>
      <c r="E45" s="127">
        <f>Input!H48</f>
        <v>0</v>
      </c>
      <c r="F45" s="168">
        <f>Input!I48</f>
        <v>0</v>
      </c>
      <c r="G45" s="168">
        <f>Input!J48</f>
        <v>0</v>
      </c>
      <c r="H45" s="127">
        <f t="shared" si="6"/>
        <v>0</v>
      </c>
      <c r="I45" s="127">
        <f t="shared" si="7"/>
        <v>0</v>
      </c>
      <c r="J45" s="127">
        <f t="shared" si="8"/>
        <v>0</v>
      </c>
      <c r="K45" s="127">
        <f t="shared" si="0"/>
        <v>0</v>
      </c>
      <c r="L45" s="127">
        <f t="shared" si="9"/>
        <v>0</v>
      </c>
      <c r="M45" s="127">
        <f t="shared" si="10"/>
        <v>0</v>
      </c>
      <c r="N45" s="127">
        <f t="shared" si="11"/>
        <v>0</v>
      </c>
      <c r="O45" s="127">
        <f t="shared" si="12"/>
        <v>0</v>
      </c>
      <c r="P45" s="127">
        <f t="shared" si="13"/>
        <v>0</v>
      </c>
      <c r="Q45" s="127">
        <f t="shared" si="14"/>
        <v>0</v>
      </c>
      <c r="R45" s="127">
        <f t="shared" si="15"/>
        <v>0</v>
      </c>
      <c r="S45" s="127">
        <f t="shared" si="16"/>
        <v>0</v>
      </c>
      <c r="T45" s="127" t="str">
        <f t="shared" si="17"/>
        <v> </v>
      </c>
      <c r="U45" s="127" t="str">
        <f t="shared" si="18"/>
        <v> </v>
      </c>
      <c r="V45" s="45" t="str">
        <f t="shared" si="76"/>
        <v> </v>
      </c>
      <c r="W45" s="45" t="str">
        <f t="shared" si="77"/>
        <v> </v>
      </c>
      <c r="X45" s="46">
        <f t="shared" si="78"/>
        <v>0</v>
      </c>
      <c r="Y45" s="5" t="str">
        <f t="shared" si="2"/>
        <v> -0-0</v>
      </c>
      <c r="Z45" s="5">
        <f>Input!G48</f>
        <v>0</v>
      </c>
      <c r="AA45" s="23">
        <f>IF(Input!H48=0,0,IF(ISNA(VLOOKUP((CONCATENATE("Balance Test-",Input!K48)),points1,2,)),0,(VLOOKUP((CONCATENATE("Balance Test-",Input!K48)),points1,2,))))</f>
        <v>0</v>
      </c>
      <c r="AB45" s="23">
        <f>IF(Input!H48=" "," ",IF(ISNA(VLOOKUP((CONCATENATE("Standing Long Jump-",Input!L48)),points1,2,)),0,(VLOOKUP((CONCATENATE("Standing Long Jump-",Input!L48)),points1,2,))))</f>
        <v>0</v>
      </c>
      <c r="AC45" s="23">
        <f>IF(Input!H48=" "," ",IF(ISNA(VLOOKUP((CONCATENATE("Speed Bounce-",Input!M48)),points1,2,)),0,(VLOOKUP((CONCATENATE("Speed Bounce-",Input!M48)),points1,2,))))</f>
        <v>0</v>
      </c>
      <c r="AD45" s="23">
        <f>IF(Input!H48=" "," ",IF(ISNA(VLOOKUP((CONCATENATE("Target Throw-",Input!N48)),points1,2,)),0,(VLOOKUP((CONCATENATE("Target Throw-",Input!N48)),points1,2,))))</f>
        <v>0</v>
      </c>
      <c r="AE45" s="23">
        <f>IF(Input!H48=0,0,IF(Input!$F48&gt;6,IF(ISNA(VLOOKUP((CONCATENATE("Overhead Heave-",Input!O48)),points1,2,)),0,(VLOOKUP((CONCATENATE("Overhead Heave-",Input!O48)),points1,2,))),0))</f>
        <v>0</v>
      </c>
      <c r="AF45" s="23">
        <f t="shared" si="22"/>
        <v>0</v>
      </c>
      <c r="AG45" s="23">
        <f>IF(Input!H48=" "," ",IF(ISNA(VLOOKUP((CONCATENATE("Hi-Stepper-",Input!P48)),points1,2,)),0,(VLOOKUP((CONCATENATE("Hi-Stepper-",Input!P48)),points1,2,))))</f>
        <v>0</v>
      </c>
      <c r="AH45" s="23">
        <f>IF(Input!H48=" "," ",IF(ISNA(VLOOKUP((CONCATENATE("Chest Push-",Input!Q48)),points1,2,)),0,(VLOOKUP((CONCATENATE("Chest Push-",Input!Q48)),points1,2,))))</f>
        <v>0</v>
      </c>
      <c r="AI45" s="23">
        <f>IF(Input!H48=0,0,IF(ISNA(VLOOKUP((CONCATENATE("Vertical Jump-",Input!R48)),points1,2,)),0,(VLOOKUP((CONCATENATE("Vertical Jump-",Input!R48)),points1,2,))))</f>
        <v>0</v>
      </c>
      <c r="AJ45" s="23">
        <f>IF(Input!H48=0,0,IF(ISNA(VLOOKUP((CONCATENATE("Shuttle Run-",Input!S48)),points1,2,)),0,(VLOOKUP((CONCATENATE("Shuttle Run-",Input!S48)),points1,2,))))</f>
        <v>0</v>
      </c>
      <c r="AK45" s="23">
        <f>IF(Input!H48=0,0,IF(ISNA(VLOOKUP((CONCATENATE("Javelin Throw-",Input!T48)),points1,2,)),0,(VLOOKUP((CONCATENATE("Javelin Throw-",Input!T48)),points1,2,))))</f>
        <v>0</v>
      </c>
      <c r="AL45" s="23">
        <f>IF(Input!H48=0,0,IF(Input!$F48&gt;6,IF(ISNA(VLOOKUP((CONCATENATE("Shot-",Input!U48)),points1,2,)),0,(VLOOKUP((CONCATENATE("Shot-",Input!U48)),points1,2,))),0))</f>
        <v>0</v>
      </c>
      <c r="AM45" s="23">
        <f t="shared" si="23"/>
        <v>0</v>
      </c>
      <c r="AN45" s="23">
        <f>IF(Input!H48=0,0,IF(ISNA(VLOOKUP((CONCATENATE("Standing Triple Jump-",Input!V48)),points1,2,)),0,(VLOOKUP((CONCATENATE("Standing Triple Jump-",Input!V48)),points1,2,))))</f>
        <v>0</v>
      </c>
      <c r="AO45" s="13">
        <f>IF(Input!$F48&gt;6,COUNT(Input!K48:M48,Input!P48:S48,Input!V48,Input!AA48:AB48),IF(Input!$F48&lt;=6,COUNT(Input!K48:N48,Input!P48:T48,Input!V48)))</f>
        <v>0</v>
      </c>
      <c r="AP45">
        <f>IF(AO45&gt;=5,(LARGE((AA45:AC45,AF45:AJ45,AM45:AN45),1))+LARGE((AA45:AC45,AF45:AJ45,AM45:AN45),2)+LARGE((AA45:AC45,AF45:AJ45,AM45:AN45),3)+LARGE((AA45:AC45,AF45:AJ45,AM45:AN45),4)+LARGE((AA45:AC45,AF45:AJ45,AM45:AN45),5),0)</f>
        <v>0</v>
      </c>
      <c r="AQ45">
        <f>IF(AP45=0,0,IF((Input!J48="Boy")*AND(Input!F48&gt;6),VLOOKUP(AP45,award2,3),IF((Input!J48="Girl")*AND(Input!F48&gt;6),VLOOKUP(AP45,award2,2),IF((Input!J48="Boy")*AND(Input!F48&lt;=6),VLOOKUP(AP45,award12,3),IF((Input!J48="Girl")*AND(Input!F48&lt;=6),VLOOKUP(AP45,award12,2),0)))))</f>
        <v>0</v>
      </c>
      <c r="AR45">
        <f>IF(Input!$F48&gt;6,COUNT(Input!K48:M48,Input!P48:S48,Input!V48,Input!AA48:AB48),IF(Input!$F48&lt;=6,COUNT(Input!K48:N48,Input!P48:T48,Input!V48)))</f>
        <v>0</v>
      </c>
      <c r="AS45">
        <f t="shared" si="24"/>
        <v>0</v>
      </c>
      <c r="AT45">
        <f>IF(AS45=0,0,IF((Input!J48="Boy")*AND(Input!F48&gt;6),VLOOKUP(AS45,award2,5),IF((Input!J48="Girl")*AND(Input!F48&gt;6),VLOOKUP(AS45,award2,4),IF((Input!J48="Boy")*AND(Input!F48&lt;=6),VLOOKUP(AS45,award12,5),IF((Input!J48="Girl")*AND(Input!F48&lt;=6),VLOOKUP(AS45,award12,4),0)))))</f>
        <v>0</v>
      </c>
      <c r="AV45" t="str">
        <f t="shared" si="25"/>
        <v> </v>
      </c>
      <c r="AW45" t="str">
        <f t="shared" si="26"/>
        <v> </v>
      </c>
      <c r="AX45" t="str">
        <f t="shared" si="27"/>
        <v> </v>
      </c>
      <c r="AY45" t="str">
        <f t="shared" si="28"/>
        <v> </v>
      </c>
      <c r="AZ45" t="str">
        <f t="shared" si="29"/>
        <v> </v>
      </c>
      <c r="BA45" t="str">
        <f t="shared" si="30"/>
        <v> </v>
      </c>
      <c r="BB45" t="str">
        <f t="shared" si="31"/>
        <v> </v>
      </c>
      <c r="BC45" t="str">
        <f t="shared" si="32"/>
        <v> </v>
      </c>
      <c r="BD45" t="str">
        <f t="shared" si="33"/>
        <v> </v>
      </c>
      <c r="BE45" t="str">
        <f t="shared" si="34"/>
        <v> </v>
      </c>
      <c r="BG45" s="23" t="str">
        <f>IF(AV45=" "," ",IF(Input!$J48="Boy",IF(RANK(AV45,($AV45:$BE45),0)&lt;=5,AV45," ")," "))</f>
        <v> </v>
      </c>
      <c r="BH45" s="23" t="str">
        <f>IF(AW45=" "," ",IF(Input!$J48="Boy",IF(RANK(AW45,($AV45:$BE45),0)&lt;=5,AW45," ")," "))</f>
        <v> </v>
      </c>
      <c r="BI45" s="23" t="str">
        <f>IF(AX45=" "," ",IF(Input!$J48="Boy",IF(RANK(AX45,($AV45:$BE45),0)&lt;=5,AX45," ")," "))</f>
        <v> </v>
      </c>
      <c r="BJ45" s="23" t="str">
        <f>IF(AY45=" "," ",IF(Input!$J48="Boy",IF(RANK(AY45,($AV45:$BE45),0)&lt;=5,AY45," ")," "))</f>
        <v> </v>
      </c>
      <c r="BK45" s="23" t="str">
        <f>IF(AZ45=" "," ",IF(Input!$J48="Boy",IF(RANK(AZ45,($AV45:$BE45),0)&lt;=5,AZ45," ")," "))</f>
        <v> </v>
      </c>
      <c r="BL45" s="23" t="str">
        <f>IF(BA45=" "," ",IF(Input!$J48="Boy",IF(RANK(BA45,($AV45:$BE45),0)&lt;=5,BA45," ")," "))</f>
        <v> </v>
      </c>
      <c r="BM45" s="23" t="str">
        <f>IF(BB45=" "," ",IF(Input!$J48="Boy",IF(RANK(BB45,($AV45:$BE45),0)&lt;=5,BB45," ")," "))</f>
        <v> </v>
      </c>
      <c r="BN45" s="23" t="str">
        <f>IF(BC45=" "," ",IF(Input!$J48="Boy",IF(RANK(BC45,($AV45:$BE45),0)&lt;=5,BC45," ")," "))</f>
        <v> </v>
      </c>
      <c r="BO45" s="23" t="str">
        <f>IF(BD45=" "," ",IF(Input!$J48="Boy",IF(RANK(BD45,($AV45:$BE45),0)&lt;=5,BD45," ")," "))</f>
        <v> </v>
      </c>
      <c r="BP45" s="23" t="str">
        <f>IF(BE45=" "," ",IF(Input!$J48="Boy",IF(RANK(BE45,($AV45:$BE45),0)&lt;=5,BE45," ")," "))</f>
        <v> </v>
      </c>
      <c r="BR45" s="23" t="str">
        <f>IF(AV45=" "," ",IF(Input!$J48="Girl",IF(RANK(AV45,($AV45:$BE45),0)&lt;=5,AV45," ")," "))</f>
        <v> </v>
      </c>
      <c r="BS45" s="23" t="str">
        <f>IF(AW45=" "," ",IF(Input!$J48="Girl",IF(RANK(AW45,($AV45:$BE45),0)&lt;=5,AW45," ")," "))</f>
        <v> </v>
      </c>
      <c r="BT45" s="23" t="str">
        <f>IF(AX45=" "," ",IF(Input!$J48="Girl",IF(RANK(AX45,($AV45:$BE45),0)&lt;=5,AX45," ")," "))</f>
        <v> </v>
      </c>
      <c r="BU45" s="23" t="str">
        <f>IF(AY45=" "," ",IF(Input!$J48="Girl",IF(RANK(AY45,($AV45:$BE45),0)&lt;=5,AY45," ")," "))</f>
        <v> </v>
      </c>
      <c r="BV45" s="23" t="str">
        <f>IF(AZ45=" "," ",IF(Input!$J48="Girl",IF(RANK(AZ45,($AV45:$BE45),0)&lt;=5,AZ45," ")," "))</f>
        <v> </v>
      </c>
      <c r="BW45" s="23" t="str">
        <f>IF(BA45=" "," ",IF(Input!$J48="Girl",IF(RANK(BA45,($AV45:$BE45),0)&lt;=5,BA45," ")," "))</f>
        <v> </v>
      </c>
      <c r="BX45" s="23" t="str">
        <f>IF(BB45=" "," ",IF(Input!$J48="Girl",IF(RANK(BB45,($AV45:$BE45),0)&lt;=5,BB45," ")," "))</f>
        <v> </v>
      </c>
      <c r="BY45" s="23" t="str">
        <f>IF(BC45=" "," ",IF(Input!$J48="Girl",IF(RANK(BC45,($AV45:$BE45),0)&lt;=5,BC45," ")," "))</f>
        <v> </v>
      </c>
      <c r="BZ45" s="23" t="str">
        <f>IF(BD45=" "," ",IF(Input!$J48="Girl",IF(RANK(BD45,($AV45:$BE45),0)&lt;=5,BD45," ")," "))</f>
        <v> </v>
      </c>
      <c r="CA45" s="23" t="str">
        <f>IF(BE45=" "," ",IF(Input!$J48="Girl",IF(RANK(BE45,($AV45:$BE45),0)&lt;=5,BE45," ")," "))</f>
        <v> </v>
      </c>
      <c r="CC45" s="37" t="str">
        <f t="shared" si="35"/>
        <v> </v>
      </c>
      <c r="CD45" s="37" t="str">
        <f t="shared" si="36"/>
        <v> </v>
      </c>
      <c r="CE45" s="37" t="str">
        <f t="shared" si="37"/>
        <v> </v>
      </c>
      <c r="CF45" s="37" t="str">
        <f t="shared" si="38"/>
        <v> </v>
      </c>
      <c r="CG45" s="37" t="str">
        <f t="shared" si="39"/>
        <v> </v>
      </c>
      <c r="CH45" s="37" t="str">
        <f t="shared" si="40"/>
        <v> </v>
      </c>
      <c r="CI45" s="37" t="str">
        <f t="shared" si="41"/>
        <v> </v>
      </c>
      <c r="CJ45" s="37" t="str">
        <f t="shared" si="42"/>
        <v> </v>
      </c>
      <c r="CK45" s="37" t="str">
        <f t="shared" si="43"/>
        <v> </v>
      </c>
      <c r="CL45" s="37" t="str">
        <f t="shared" si="44"/>
        <v> </v>
      </c>
      <c r="CM45" s="1"/>
      <c r="CN45" s="37" t="str">
        <f t="shared" si="45"/>
        <v> </v>
      </c>
      <c r="CO45" s="37" t="str">
        <f t="shared" si="46"/>
        <v> </v>
      </c>
      <c r="CP45" s="37" t="str">
        <f t="shared" si="47"/>
        <v> </v>
      </c>
      <c r="CQ45" s="37" t="str">
        <f t="shared" si="48"/>
        <v> </v>
      </c>
      <c r="CR45" s="37" t="str">
        <f t="shared" si="49"/>
        <v> </v>
      </c>
      <c r="CS45" s="37" t="str">
        <f t="shared" si="50"/>
        <v> </v>
      </c>
      <c r="CT45" s="37" t="str">
        <f t="shared" si="51"/>
        <v> </v>
      </c>
      <c r="CU45" s="37" t="str">
        <f t="shared" si="52"/>
        <v> </v>
      </c>
      <c r="CV45" s="37" t="str">
        <f t="shared" si="53"/>
        <v> </v>
      </c>
      <c r="CW45" s="37" t="str">
        <f t="shared" si="54"/>
        <v> </v>
      </c>
      <c r="CX45">
        <v>3.9E-05</v>
      </c>
      <c r="CY45">
        <v>7.89999999999999E-05</v>
      </c>
      <c r="CZ45">
        <v>0.000119</v>
      </c>
      <c r="DA45">
        <v>0.000159</v>
      </c>
      <c r="DB45">
        <v>0.000199</v>
      </c>
      <c r="DC45">
        <v>0.000239</v>
      </c>
      <c r="DD45">
        <v>0.000279</v>
      </c>
      <c r="DE45">
        <v>0.000319000000000001</v>
      </c>
      <c r="DF45">
        <v>0.000359000000000001</v>
      </c>
      <c r="DG45">
        <v>0.000399000000000001</v>
      </c>
      <c r="DH45" t="str">
        <f t="shared" si="55"/>
        <v> </v>
      </c>
      <c r="DI45" t="str">
        <f t="shared" si="56"/>
        <v> </v>
      </c>
      <c r="DJ45" t="str">
        <f t="shared" si="57"/>
        <v> </v>
      </c>
      <c r="DK45" t="str">
        <f t="shared" si="58"/>
        <v> </v>
      </c>
      <c r="DL45" t="str">
        <f t="shared" si="59"/>
        <v> </v>
      </c>
      <c r="DM45" t="str">
        <f t="shared" si="60"/>
        <v> </v>
      </c>
      <c r="DN45" t="str">
        <f t="shared" si="61"/>
        <v> </v>
      </c>
      <c r="DO45" t="str">
        <f t="shared" si="62"/>
        <v> </v>
      </c>
      <c r="DP45" t="str">
        <f t="shared" si="63"/>
        <v> </v>
      </c>
      <c r="DQ45" t="str">
        <f t="shared" si="64"/>
        <v> </v>
      </c>
      <c r="DR45" t="str">
        <f t="shared" si="65"/>
        <v> </v>
      </c>
      <c r="DS45" t="str">
        <f t="shared" si="66"/>
        <v> </v>
      </c>
      <c r="DT45" t="str">
        <f t="shared" si="67"/>
        <v> </v>
      </c>
      <c r="DU45" t="str">
        <f t="shared" si="68"/>
        <v> </v>
      </c>
      <c r="DV45" t="str">
        <f t="shared" si="69"/>
        <v> </v>
      </c>
      <c r="DW45" t="str">
        <f t="shared" si="70"/>
        <v> </v>
      </c>
      <c r="DX45" t="str">
        <f t="shared" si="71"/>
        <v> </v>
      </c>
      <c r="DY45" t="str">
        <f t="shared" si="72"/>
        <v> </v>
      </c>
      <c r="DZ45" t="str">
        <f t="shared" si="73"/>
        <v> </v>
      </c>
      <c r="EA45" t="str">
        <f t="shared" si="74"/>
        <v> </v>
      </c>
      <c r="EB45" t="str">
        <f t="shared" si="75"/>
        <v> </v>
      </c>
    </row>
    <row r="46" spans="3:132" ht="24" customHeight="1" thickBot="1">
      <c r="C46" s="169">
        <f>Input!G49</f>
        <v>0</v>
      </c>
      <c r="D46" s="149" t="e">
        <f>Input!#REF!</f>
        <v>#REF!</v>
      </c>
      <c r="E46" s="149">
        <f>Input!H49</f>
        <v>0</v>
      </c>
      <c r="F46" s="170">
        <f>Input!I49</f>
        <v>0</v>
      </c>
      <c r="G46" s="170">
        <f>Input!J49</f>
        <v>0</v>
      </c>
      <c r="H46" s="149">
        <f t="shared" si="6"/>
        <v>0</v>
      </c>
      <c r="I46" s="149">
        <f t="shared" si="7"/>
        <v>0</v>
      </c>
      <c r="J46" s="149">
        <f t="shared" si="8"/>
        <v>0</v>
      </c>
      <c r="K46" s="149">
        <f t="shared" si="0"/>
        <v>0</v>
      </c>
      <c r="L46" s="149">
        <f>IF(AE46=0,0,AE46)</f>
        <v>0</v>
      </c>
      <c r="M46" s="149">
        <f t="shared" si="10"/>
        <v>0</v>
      </c>
      <c r="N46" s="149">
        <f t="shared" si="11"/>
        <v>0</v>
      </c>
      <c r="O46" s="149">
        <f t="shared" si="12"/>
        <v>0</v>
      </c>
      <c r="P46" s="149">
        <f t="shared" si="13"/>
        <v>0</v>
      </c>
      <c r="Q46" s="149">
        <f t="shared" si="14"/>
        <v>0</v>
      </c>
      <c r="R46" s="149">
        <f>IF(AL46=0,0,AL46)</f>
        <v>0</v>
      </c>
      <c r="S46" s="149">
        <f t="shared" si="16"/>
        <v>0</v>
      </c>
      <c r="T46" s="149" t="str">
        <f t="shared" si="17"/>
        <v> </v>
      </c>
      <c r="U46" s="149" t="str">
        <f t="shared" si="18"/>
        <v> </v>
      </c>
      <c r="V46" s="48" t="str">
        <f t="shared" si="76"/>
        <v> </v>
      </c>
      <c r="W46" s="48" t="str">
        <f t="shared" si="77"/>
        <v> </v>
      </c>
      <c r="X46" s="49">
        <f t="shared" si="78"/>
        <v>0</v>
      </c>
      <c r="Y46" s="5" t="str">
        <f t="shared" si="2"/>
        <v> -0-0</v>
      </c>
      <c r="Z46" s="5">
        <f>Input!G49</f>
        <v>0</v>
      </c>
      <c r="AA46" s="23">
        <f>IF(Input!H49=0,0,IF(ISNA(VLOOKUP((CONCATENATE("Balance Test-",Input!K49)),points1,2,)),0,(VLOOKUP((CONCATENATE("Balance Test-",Input!K49)),points1,2,))))</f>
        <v>0</v>
      </c>
      <c r="AB46" s="23">
        <f>IF(Input!H49=" "," ",IF(ISNA(VLOOKUP((CONCATENATE("Standing Long Jump-",Input!L49)),points1,2,)),0,(VLOOKUP((CONCATENATE("Standing Long Jump-",Input!L49)),points1,2,))))</f>
        <v>0</v>
      </c>
      <c r="AC46" s="23">
        <f>IF(Input!H49=" "," ",IF(ISNA(VLOOKUP((CONCATENATE("Speed Bounce-",Input!M49)),points1,2,)),0,(VLOOKUP((CONCATENATE("Speed Bounce-",Input!M49)),points1,2,))))</f>
        <v>0</v>
      </c>
      <c r="AD46" s="23">
        <f>IF(Input!H49=" "," ",IF(ISNA(VLOOKUP((CONCATENATE("Target Throw-",Input!N49)),points1,2,)),0,(VLOOKUP((CONCATENATE("Target Throw-",Input!N49)),points1,2,))))</f>
        <v>0</v>
      </c>
      <c r="AE46" s="23">
        <f>IF(Input!H49=0,0,IF(Input!$F49&gt;6,IF(ISNA(VLOOKUP((CONCATENATE("Overhead Heave-",Input!O49)),points1,2,)),0,(VLOOKUP((CONCATENATE("Overhead Heave-",Input!O49)),points1,2,))),0))</f>
        <v>0</v>
      </c>
      <c r="AF46" s="23">
        <f t="shared" si="22"/>
        <v>0</v>
      </c>
      <c r="AG46" s="23">
        <f>IF(Input!H49=" "," ",IF(ISNA(VLOOKUP((CONCATENATE("Hi-Stepper-",Input!P49)),points1,2,)),0,(VLOOKUP((CONCATENATE("Hi-Stepper-",Input!P49)),points1,2,))))</f>
        <v>0</v>
      </c>
      <c r="AH46" s="23">
        <f>IF(Input!H49=" "," ",IF(ISNA(VLOOKUP((CONCATENATE("Chest Push-",Input!Q49)),points1,2,)),0,(VLOOKUP((CONCATENATE("Chest Push-",Input!Q49)),points1,2,))))</f>
        <v>0</v>
      </c>
      <c r="AI46" s="23">
        <f>IF(Input!H49=0,0,IF(ISNA(VLOOKUP((CONCATENATE("Vertical Jump-",Input!R49)),points1,2,)),0,(VLOOKUP((CONCATENATE("Vertical Jump-",Input!R49)),points1,2,))))</f>
        <v>0</v>
      </c>
      <c r="AJ46" s="23">
        <f>IF(Input!H49=0,0,IF(ISNA(VLOOKUP((CONCATENATE("Shuttle Run-",Input!S49)),points1,2,)),0,(VLOOKUP((CONCATENATE("Shuttle Run-",Input!S49)),points1,2,))))</f>
        <v>0</v>
      </c>
      <c r="AK46" s="23">
        <f>IF(Input!H49=0,0,IF(ISNA(VLOOKUP((CONCATENATE("Javelin Throw-",Input!T49)),points1,2,)),0,(VLOOKUP((CONCATENATE("Javelin Throw-",Input!T49)),points1,2,))))</f>
        <v>0</v>
      </c>
      <c r="AL46" s="23">
        <f>IF(Input!H49=0,0,IF(Input!$F49&gt;6,IF(ISNA(VLOOKUP((CONCATENATE("Shot-",Input!U49)),points1,2,)),0,(VLOOKUP((CONCATENATE("Shot-",Input!U49)),points1,2,))),0))</f>
        <v>0</v>
      </c>
      <c r="AM46" s="23">
        <f t="shared" si="23"/>
        <v>0</v>
      </c>
      <c r="AN46" s="23">
        <f>IF(Input!H49=0,0,IF(ISNA(VLOOKUP((CONCATENATE("Standing Triple Jump-",Input!V49)),points1,2,)),0,(VLOOKUP((CONCATENATE("Standing Triple Jump-",Input!V49)),points1,2,))))</f>
        <v>0</v>
      </c>
      <c r="AO46" s="13">
        <f>IF(Input!$F49&gt;6,COUNT(Input!K49:M49,Input!P49:S49,Input!V49,Input!AA49:AB49),IF(Input!$F49&lt;=6,COUNT(Input!K49:N49,Input!P49:T49,Input!V49)))</f>
        <v>0</v>
      </c>
      <c r="AP46">
        <f>IF(AO46&gt;=5,(LARGE((AA46:AC46,AF46:AJ46,AM46:AN46),1))+LARGE((AA46:AC46,AF46:AJ46,AM46:AN46),2)+LARGE((AA46:AC46,AF46:AJ46,AM46:AN46),3)+LARGE((AA46:AC46,AF46:AJ46,AM46:AN46),4)+LARGE((AA46:AC46,AF46:AJ46,AM46:AN46),5),0)</f>
        <v>0</v>
      </c>
      <c r="AQ46">
        <f>IF(AP46=0,0,IF((Input!J49="Boy")*AND(Input!F49&gt;6),VLOOKUP(AP46,award2,3),IF((Input!J49="Girl")*AND(Input!F49&gt;6),VLOOKUP(AP46,award2,2),IF((Input!J49="Boy")*AND(Input!F49&lt;=6),VLOOKUP(AP46,award12,3),IF((Input!J49="Girl")*AND(Input!F49&lt;=6),VLOOKUP(AP46,award12,2),0)))))</f>
        <v>0</v>
      </c>
      <c r="AR46">
        <f>IF(Input!$F49&gt;6,COUNT(Input!K49:M49,Input!P49:S49,Input!V49,Input!AA49:AB49),IF(Input!$F49&lt;=6,COUNT(Input!K49:N49,Input!P49:T49,Input!V49)))</f>
        <v>0</v>
      </c>
      <c r="AS46">
        <f t="shared" si="24"/>
        <v>0</v>
      </c>
      <c r="AT46">
        <f>IF(AS46=0,0,IF((Input!J49="Boy")*AND(Input!F49&gt;6),VLOOKUP(AS46,award2,5),IF((Input!J49="Girl")*AND(Input!F49&gt;6),VLOOKUP(AS46,award2,4),IF((Input!J49="Boy")*AND(Input!F49&lt;=6),VLOOKUP(AS46,award12,5),IF((Input!J49="Girl")*AND(Input!F49&lt;=6),VLOOKUP(AS46,award12,4),0)))))</f>
        <v>0</v>
      </c>
      <c r="AV46" t="str">
        <f t="shared" si="25"/>
        <v> </v>
      </c>
      <c r="AW46" t="str">
        <f t="shared" si="26"/>
        <v> </v>
      </c>
      <c r="AX46" t="str">
        <f t="shared" si="27"/>
        <v> </v>
      </c>
      <c r="AY46" t="str">
        <f t="shared" si="28"/>
        <v> </v>
      </c>
      <c r="AZ46" t="str">
        <f t="shared" si="29"/>
        <v> </v>
      </c>
      <c r="BA46" t="str">
        <f t="shared" si="30"/>
        <v> </v>
      </c>
      <c r="BB46" t="str">
        <f t="shared" si="31"/>
        <v> </v>
      </c>
      <c r="BC46" t="str">
        <f t="shared" si="32"/>
        <v> </v>
      </c>
      <c r="BD46" t="str">
        <f t="shared" si="33"/>
        <v> </v>
      </c>
      <c r="BE46" t="str">
        <f t="shared" si="34"/>
        <v> </v>
      </c>
      <c r="BG46" s="23" t="str">
        <f>IF(AV46=" "," ",IF(Input!$J49="Boy",IF(RANK(AV46,($AV46:$BE46),0)&lt;=5,AV46," ")," "))</f>
        <v> </v>
      </c>
      <c r="BH46" s="23" t="str">
        <f>IF(AW46=" "," ",IF(Input!$J49="Boy",IF(RANK(AW46,($AV46:$BE46),0)&lt;=5,AW46," ")," "))</f>
        <v> </v>
      </c>
      <c r="BI46" s="23" t="str">
        <f>IF(AX46=" "," ",IF(Input!$J49="Boy",IF(RANK(AX46,($AV46:$BE46),0)&lt;=5,AX46," ")," "))</f>
        <v> </v>
      </c>
      <c r="BJ46" s="23" t="str">
        <f>IF(AY46=" "," ",IF(Input!$J49="Boy",IF(RANK(AY46,($AV46:$BE46),0)&lt;=5,AY46," ")," "))</f>
        <v> </v>
      </c>
      <c r="BK46" s="23" t="str">
        <f>IF(AZ46=" "," ",IF(Input!$J49="Boy",IF(RANK(AZ46,($AV46:$BE46),0)&lt;=5,AZ46," ")," "))</f>
        <v> </v>
      </c>
      <c r="BL46" s="23" t="str">
        <f>IF(BA46=" "," ",IF(Input!$J49="Boy",IF(RANK(BA46,($AV46:$BE46),0)&lt;=5,BA46," ")," "))</f>
        <v> </v>
      </c>
      <c r="BM46" s="23" t="str">
        <f>IF(BB46=" "," ",IF(Input!$J49="Boy",IF(RANK(BB46,($AV46:$BE46),0)&lt;=5,BB46," ")," "))</f>
        <v> </v>
      </c>
      <c r="BN46" s="23" t="str">
        <f>IF(BC46=" "," ",IF(Input!$J49="Boy",IF(RANK(BC46,($AV46:$BE46),0)&lt;=5,BC46," ")," "))</f>
        <v> </v>
      </c>
      <c r="BO46" s="23" t="str">
        <f>IF(BD46=" "," ",IF(Input!$J49="Boy",IF(RANK(BD46,($AV46:$BE46),0)&lt;=5,BD46," ")," "))</f>
        <v> </v>
      </c>
      <c r="BP46" s="23" t="str">
        <f>IF(BE46=" "," ",IF(Input!$J49="Boy",IF(RANK(BE46,($AV46:$BE46),0)&lt;=5,BE46," ")," "))</f>
        <v> </v>
      </c>
      <c r="BR46" s="23" t="str">
        <f>IF(AV46=" "," ",IF(Input!$J49="Girl",IF(RANK(AV46,($AV46:$BE46),0)&lt;=5,AV46," ")," "))</f>
        <v> </v>
      </c>
      <c r="BS46" s="23" t="str">
        <f>IF(AW46=" "," ",IF(Input!$J49="Girl",IF(RANK(AW46,($AV46:$BE46),0)&lt;=5,AW46," ")," "))</f>
        <v> </v>
      </c>
      <c r="BT46" s="23" t="str">
        <f>IF(AX46=" "," ",IF(Input!$J49="Girl",IF(RANK(AX46,($AV46:$BE46),0)&lt;=5,AX46," ")," "))</f>
        <v> </v>
      </c>
      <c r="BU46" s="23" t="str">
        <f>IF(AY46=" "," ",IF(Input!$J49="Girl",IF(RANK(AY46,($AV46:$BE46),0)&lt;=5,AY46," ")," "))</f>
        <v> </v>
      </c>
      <c r="BV46" s="23" t="str">
        <f>IF(AZ46=" "," ",IF(Input!$J49="Girl",IF(RANK(AZ46,($AV46:$BE46),0)&lt;=5,AZ46," ")," "))</f>
        <v> </v>
      </c>
      <c r="BW46" s="23" t="str">
        <f>IF(BA46=" "," ",IF(Input!$J49="Girl",IF(RANK(BA46,($AV46:$BE46),0)&lt;=5,BA46," ")," "))</f>
        <v> </v>
      </c>
      <c r="BX46" s="23" t="str">
        <f>IF(BB46=" "," ",IF(Input!$J49="Girl",IF(RANK(BB46,($AV46:$BE46),0)&lt;=5,BB46," ")," "))</f>
        <v> </v>
      </c>
      <c r="BY46" s="23" t="str">
        <f>IF(BC46=" "," ",IF(Input!$J49="Girl",IF(RANK(BC46,($AV46:$BE46),0)&lt;=5,BC46," ")," "))</f>
        <v> </v>
      </c>
      <c r="BZ46" s="23" t="str">
        <f>IF(BD46=" "," ",IF(Input!$J49="Girl",IF(RANK(BD46,($AV46:$BE46),0)&lt;=5,BD46," ")," "))</f>
        <v> </v>
      </c>
      <c r="CA46" s="23" t="str">
        <f>IF(BE46=" "," ",IF(Input!$J49="Girl",IF(RANK(BE46,($AV46:$BE46),0)&lt;=5,BE46," ")," "))</f>
        <v> </v>
      </c>
      <c r="CC46" s="37" t="str">
        <f t="shared" si="35"/>
        <v> </v>
      </c>
      <c r="CD46" s="37" t="str">
        <f t="shared" si="36"/>
        <v> </v>
      </c>
      <c r="CE46" s="37" t="str">
        <f t="shared" si="37"/>
        <v> </v>
      </c>
      <c r="CF46" s="37" t="str">
        <f t="shared" si="38"/>
        <v> </v>
      </c>
      <c r="CG46" s="37" t="str">
        <f t="shared" si="39"/>
        <v> </v>
      </c>
      <c r="CH46" s="37" t="str">
        <f t="shared" si="40"/>
        <v> </v>
      </c>
      <c r="CI46" s="37" t="str">
        <f t="shared" si="41"/>
        <v> </v>
      </c>
      <c r="CJ46" s="37" t="str">
        <f t="shared" si="42"/>
        <v> </v>
      </c>
      <c r="CK46" s="37" t="str">
        <f t="shared" si="43"/>
        <v> </v>
      </c>
      <c r="CL46" s="37" t="str">
        <f t="shared" si="44"/>
        <v> </v>
      </c>
      <c r="CM46" s="1"/>
      <c r="CN46" s="37" t="str">
        <f t="shared" si="45"/>
        <v> </v>
      </c>
      <c r="CO46" s="37" t="str">
        <f t="shared" si="46"/>
        <v> </v>
      </c>
      <c r="CP46" s="37" t="str">
        <f t="shared" si="47"/>
        <v> </v>
      </c>
      <c r="CQ46" s="37" t="str">
        <f t="shared" si="48"/>
        <v> </v>
      </c>
      <c r="CR46" s="37" t="str">
        <f t="shared" si="49"/>
        <v> </v>
      </c>
      <c r="CS46" s="37" t="str">
        <f t="shared" si="50"/>
        <v> </v>
      </c>
      <c r="CT46" s="37" t="str">
        <f t="shared" si="51"/>
        <v> </v>
      </c>
      <c r="CU46" s="37" t="str">
        <f t="shared" si="52"/>
        <v> </v>
      </c>
      <c r="CV46" s="37" t="str">
        <f t="shared" si="53"/>
        <v> </v>
      </c>
      <c r="CW46" s="37" t="str">
        <f t="shared" si="54"/>
        <v> </v>
      </c>
      <c r="CX46">
        <v>4E-05</v>
      </c>
      <c r="CY46">
        <v>7.99999999999999E-05</v>
      </c>
      <c r="CZ46">
        <v>0.00012</v>
      </c>
      <c r="DA46">
        <v>0.00016</v>
      </c>
      <c r="DB46">
        <v>0.0002</v>
      </c>
      <c r="DC46">
        <v>0.00024</v>
      </c>
      <c r="DD46">
        <v>0.00028</v>
      </c>
      <c r="DE46">
        <v>0.000320000000000001</v>
      </c>
      <c r="DF46">
        <v>0.000360000000000001</v>
      </c>
      <c r="DG46">
        <v>0.000400000000000001</v>
      </c>
      <c r="DH46" t="str">
        <f t="shared" si="55"/>
        <v> </v>
      </c>
      <c r="DI46" t="str">
        <f t="shared" si="56"/>
        <v> </v>
      </c>
      <c r="DJ46" t="str">
        <f t="shared" si="57"/>
        <v> </v>
      </c>
      <c r="DK46" t="str">
        <f t="shared" si="58"/>
        <v> </v>
      </c>
      <c r="DL46" t="str">
        <f t="shared" si="59"/>
        <v> </v>
      </c>
      <c r="DM46" t="str">
        <f t="shared" si="60"/>
        <v> </v>
      </c>
      <c r="DN46" t="str">
        <f t="shared" si="61"/>
        <v> </v>
      </c>
      <c r="DO46" t="str">
        <f t="shared" si="62"/>
        <v> </v>
      </c>
      <c r="DP46" t="str">
        <f t="shared" si="63"/>
        <v> </v>
      </c>
      <c r="DQ46" t="str">
        <f t="shared" si="64"/>
        <v> </v>
      </c>
      <c r="DR46" t="str">
        <f t="shared" si="65"/>
        <v> </v>
      </c>
      <c r="DS46" t="str">
        <f t="shared" si="66"/>
        <v> </v>
      </c>
      <c r="DT46" t="str">
        <f t="shared" si="67"/>
        <v> </v>
      </c>
      <c r="DU46" t="str">
        <f t="shared" si="68"/>
        <v> </v>
      </c>
      <c r="DV46" t="str">
        <f t="shared" si="69"/>
        <v> </v>
      </c>
      <c r="DW46" t="str">
        <f t="shared" si="70"/>
        <v> </v>
      </c>
      <c r="DX46" t="str">
        <f t="shared" si="71"/>
        <v> </v>
      </c>
      <c r="DY46" t="str">
        <f t="shared" si="72"/>
        <v> </v>
      </c>
      <c r="DZ46" t="str">
        <f t="shared" si="73"/>
        <v> </v>
      </c>
      <c r="EA46" t="str">
        <f t="shared" si="74"/>
        <v> </v>
      </c>
      <c r="EB46" t="str">
        <f t="shared" si="75"/>
        <v> </v>
      </c>
    </row>
    <row r="47" spans="3:132" ht="15.75" hidden="1" thickBot="1">
      <c r="C47" s="32"/>
      <c r="D47" s="33"/>
      <c r="E47" s="33"/>
      <c r="F47" s="34"/>
      <c r="G47" s="34"/>
      <c r="H47" s="33"/>
      <c r="I47" s="33"/>
      <c r="J47" s="33"/>
      <c r="K47" s="33"/>
      <c r="L47" s="33"/>
      <c r="M47" s="33"/>
      <c r="N47" s="33"/>
      <c r="O47" s="33"/>
      <c r="P47" s="33"/>
      <c r="Q47" s="33"/>
      <c r="R47" s="33"/>
      <c r="S47" s="33"/>
      <c r="T47" s="33"/>
      <c r="U47" s="33"/>
      <c r="V47" s="34"/>
      <c r="W47" s="34"/>
      <c r="X47" s="34"/>
      <c r="Y47" s="5"/>
      <c r="Z47" s="5"/>
      <c r="AA47" s="23"/>
      <c r="AB47" s="23"/>
      <c r="AC47" s="23"/>
      <c r="AD47" s="23"/>
      <c r="AE47" s="23"/>
      <c r="AF47" s="23"/>
      <c r="AG47" s="23"/>
      <c r="AH47" s="23"/>
      <c r="AI47" s="23"/>
      <c r="AJ47" s="23"/>
      <c r="AK47" s="23"/>
      <c r="AL47" s="23"/>
      <c r="AM47" s="23"/>
      <c r="AN47" s="23"/>
      <c r="AO47" s="13"/>
      <c r="AV47">
        <f>COUNT(AV7:AV46)</f>
        <v>0</v>
      </c>
      <c r="AW47">
        <f aca="true" t="shared" si="79" ref="AW47:BE47">COUNT(AW7:AW46)</f>
        <v>0</v>
      </c>
      <c r="AX47">
        <f t="shared" si="79"/>
        <v>0</v>
      </c>
      <c r="AY47">
        <f t="shared" si="79"/>
        <v>0</v>
      </c>
      <c r="AZ47">
        <f t="shared" si="79"/>
        <v>0</v>
      </c>
      <c r="BA47">
        <f t="shared" si="79"/>
        <v>0</v>
      </c>
      <c r="BB47">
        <f t="shared" si="79"/>
        <v>0</v>
      </c>
      <c r="BC47">
        <f t="shared" si="79"/>
        <v>0</v>
      </c>
      <c r="BD47">
        <f t="shared" si="79"/>
        <v>0</v>
      </c>
      <c r="BE47">
        <f t="shared" si="79"/>
        <v>0</v>
      </c>
      <c r="BG47" s="23">
        <f>COUNT(BG7:BG46)</f>
        <v>0</v>
      </c>
      <c r="BH47" s="23">
        <f aca="true" t="shared" si="80" ref="BH47:BP47">COUNT(BH7:BH46)</f>
        <v>0</v>
      </c>
      <c r="BI47" s="23">
        <f t="shared" si="80"/>
        <v>0</v>
      </c>
      <c r="BJ47" s="23">
        <f t="shared" si="80"/>
        <v>0</v>
      </c>
      <c r="BK47" s="23">
        <f t="shared" si="80"/>
        <v>0</v>
      </c>
      <c r="BL47" s="23">
        <f t="shared" si="80"/>
        <v>0</v>
      </c>
      <c r="BM47" s="23">
        <f t="shared" si="80"/>
        <v>0</v>
      </c>
      <c r="BN47" s="23">
        <f t="shared" si="80"/>
        <v>0</v>
      </c>
      <c r="BO47" s="23">
        <f t="shared" si="80"/>
        <v>0</v>
      </c>
      <c r="BP47" s="23">
        <f t="shared" si="80"/>
        <v>0</v>
      </c>
      <c r="BQ47" s="23">
        <f>SUM(BG47:BP47)</f>
        <v>0</v>
      </c>
      <c r="BR47" s="23">
        <f>COUNT(BR7:BR46)</f>
        <v>0</v>
      </c>
      <c r="BS47" s="23">
        <f aca="true" t="shared" si="81" ref="BS47:CA47">COUNT(BS7:BS46)</f>
        <v>0</v>
      </c>
      <c r="BT47" s="23">
        <f t="shared" si="81"/>
        <v>0</v>
      </c>
      <c r="BU47" s="23">
        <f t="shared" si="81"/>
        <v>0</v>
      </c>
      <c r="BV47" s="23">
        <f t="shared" si="81"/>
        <v>0</v>
      </c>
      <c r="BW47" s="23">
        <f t="shared" si="81"/>
        <v>0</v>
      </c>
      <c r="BX47" s="23">
        <f t="shared" si="81"/>
        <v>0</v>
      </c>
      <c r="BY47" s="23">
        <f t="shared" si="81"/>
        <v>0</v>
      </c>
      <c r="BZ47" s="23">
        <f t="shared" si="81"/>
        <v>0</v>
      </c>
      <c r="CA47" s="23">
        <f t="shared" si="81"/>
        <v>0</v>
      </c>
      <c r="CB47" s="23">
        <f>SUM(BR47:CA47)</f>
        <v>0</v>
      </c>
      <c r="CN47" t="str">
        <f>IF(BR47=" ",0,IF(AND(RANK(BR47,BR$48:CA$52,0)&lt;=25)*OR(BR47=BR$48,BR47=BR$49,BR47=BR$50,BR47=BR$51,BR47=BR$52),"RED",0))</f>
        <v>RED</v>
      </c>
      <c r="CO47">
        <f aca="true" t="shared" si="82" ref="CO47:CW47">IF(BS47=" ",0,IF(AND(RANK(BS47,BS47:BS86,0)&lt;=5)*(BS47&gt;0)*OR(BS47=BS$48,BS47=BS$49,BS47=BS$50,BS47=BS$51,BS47=BS$52),"RED",0))</f>
        <v>0</v>
      </c>
      <c r="CP47">
        <f t="shared" si="82"/>
        <v>0</v>
      </c>
      <c r="CQ47">
        <f t="shared" si="82"/>
        <v>0</v>
      </c>
      <c r="CR47">
        <f t="shared" si="82"/>
        <v>0</v>
      </c>
      <c r="CS47">
        <f t="shared" si="82"/>
        <v>0</v>
      </c>
      <c r="CT47">
        <f t="shared" si="82"/>
        <v>0</v>
      </c>
      <c r="CU47">
        <f t="shared" si="82"/>
        <v>0</v>
      </c>
      <c r="CV47">
        <f t="shared" si="82"/>
        <v>0</v>
      </c>
      <c r="CW47">
        <f t="shared" si="82"/>
        <v>0</v>
      </c>
      <c r="DH47">
        <f>COUNT(DH7:DH46)</f>
        <v>0</v>
      </c>
      <c r="DI47">
        <f aca="true" t="shared" si="83" ref="DI47:EB47">COUNT(DI7:DI46)</f>
        <v>0</v>
      </c>
      <c r="DJ47">
        <f t="shared" si="83"/>
        <v>0</v>
      </c>
      <c r="DK47">
        <f t="shared" si="83"/>
        <v>0</v>
      </c>
      <c r="DL47">
        <f t="shared" si="83"/>
        <v>0</v>
      </c>
      <c r="DM47">
        <f t="shared" si="83"/>
        <v>0</v>
      </c>
      <c r="DN47">
        <f t="shared" si="83"/>
        <v>0</v>
      </c>
      <c r="DO47">
        <f t="shared" si="83"/>
        <v>0</v>
      </c>
      <c r="DP47">
        <f t="shared" si="83"/>
        <v>0</v>
      </c>
      <c r="DQ47">
        <f t="shared" si="83"/>
        <v>0</v>
      </c>
      <c r="DR47">
        <f t="shared" si="83"/>
        <v>0</v>
      </c>
      <c r="DS47">
        <f t="shared" si="83"/>
        <v>0</v>
      </c>
      <c r="DT47">
        <f t="shared" si="83"/>
        <v>0</v>
      </c>
      <c r="DU47">
        <f t="shared" si="83"/>
        <v>0</v>
      </c>
      <c r="DV47">
        <f t="shared" si="83"/>
        <v>0</v>
      </c>
      <c r="DW47">
        <f t="shared" si="83"/>
        <v>0</v>
      </c>
      <c r="DX47">
        <f t="shared" si="83"/>
        <v>0</v>
      </c>
      <c r="DY47">
        <f t="shared" si="83"/>
        <v>0</v>
      </c>
      <c r="DZ47">
        <f t="shared" si="83"/>
        <v>0</v>
      </c>
      <c r="EA47">
        <f t="shared" si="83"/>
        <v>0</v>
      </c>
      <c r="EB47">
        <f t="shared" si="83"/>
        <v>0</v>
      </c>
    </row>
    <row r="48" spans="3:132" ht="15">
      <c r="C48" s="21"/>
      <c r="D48" s="17"/>
      <c r="E48" s="17"/>
      <c r="F48" s="18"/>
      <c r="G48" s="18"/>
      <c r="H48" s="17"/>
      <c r="I48" s="17"/>
      <c r="J48" s="17"/>
      <c r="K48" s="17"/>
      <c r="L48" s="17"/>
      <c r="M48" s="17"/>
      <c r="N48" s="17"/>
      <c r="O48" s="17"/>
      <c r="P48" s="17"/>
      <c r="Q48" s="17"/>
      <c r="R48" s="17"/>
      <c r="S48" s="17"/>
      <c r="T48" s="19"/>
      <c r="U48" s="19"/>
      <c r="V48" s="18"/>
      <c r="W48" s="20"/>
      <c r="X48" s="18"/>
      <c r="Y48" s="27"/>
      <c r="Z48" s="27"/>
      <c r="AA48" s="28"/>
      <c r="AB48" s="28"/>
      <c r="AC48" s="28"/>
      <c r="AD48" s="28"/>
      <c r="AE48" s="28"/>
      <c r="AF48" s="28"/>
      <c r="AG48" s="28"/>
      <c r="AH48" s="28"/>
      <c r="AI48" s="28"/>
      <c r="AJ48" s="28"/>
      <c r="AK48" s="28"/>
      <c r="AL48" s="28"/>
      <c r="AM48" s="28"/>
      <c r="AN48" s="28"/>
      <c r="AO48" s="29"/>
      <c r="AP48" s="28"/>
      <c r="AQ48" s="28"/>
      <c r="AR48" s="28"/>
      <c r="AS48" s="30"/>
      <c r="AT48" s="28"/>
      <c r="AU48" s="1"/>
      <c r="AV48" s="36">
        <f>IF(AV$47&gt;0,LARGE(AV$7:AV$46,1),0)</f>
        <v>0</v>
      </c>
      <c r="AW48" s="36">
        <f aca="true" t="shared" si="84" ref="AW48:BE48">IF(AW$47&gt;0,LARGE(AW$7:AW$46,1),0)</f>
        <v>0</v>
      </c>
      <c r="AX48" s="36">
        <f t="shared" si="84"/>
        <v>0</v>
      </c>
      <c r="AY48" s="36">
        <f t="shared" si="84"/>
        <v>0</v>
      </c>
      <c r="AZ48" s="36">
        <f t="shared" si="84"/>
        <v>0</v>
      </c>
      <c r="BA48" s="36">
        <f t="shared" si="84"/>
        <v>0</v>
      </c>
      <c r="BB48" s="36">
        <f t="shared" si="84"/>
        <v>0</v>
      </c>
      <c r="BC48" s="36">
        <f t="shared" si="84"/>
        <v>0</v>
      </c>
      <c r="BD48" s="36">
        <f t="shared" si="84"/>
        <v>0</v>
      </c>
      <c r="BE48" s="36">
        <f t="shared" si="84"/>
        <v>0</v>
      </c>
      <c r="BF48" s="28"/>
      <c r="BG48" s="31">
        <f>IF(BG$47&gt;0,LARGE(BG$7:BG$46,1),0)</f>
        <v>0</v>
      </c>
      <c r="BH48" s="31">
        <f aca="true" t="shared" si="85" ref="BH48:BP48">IF(BH$47&gt;0,LARGE(BH$7:BH$46,1),0)</f>
        <v>0</v>
      </c>
      <c r="BI48" s="31">
        <f t="shared" si="85"/>
        <v>0</v>
      </c>
      <c r="BJ48" s="31">
        <f t="shared" si="85"/>
        <v>0</v>
      </c>
      <c r="BK48" s="31">
        <f t="shared" si="85"/>
        <v>0</v>
      </c>
      <c r="BL48" s="31">
        <f t="shared" si="85"/>
        <v>0</v>
      </c>
      <c r="BM48" s="31">
        <f t="shared" si="85"/>
        <v>0</v>
      </c>
      <c r="BN48" s="31">
        <f t="shared" si="85"/>
        <v>0</v>
      </c>
      <c r="BO48" s="31">
        <f t="shared" si="85"/>
        <v>0</v>
      </c>
      <c r="BP48" s="31">
        <f t="shared" si="85"/>
        <v>0</v>
      </c>
      <c r="BR48" s="35">
        <f>IF(BR$47&gt;0,LARGE(BR$7:BR$46,1),0)</f>
        <v>0</v>
      </c>
      <c r="BS48" s="35">
        <f aca="true" t="shared" si="86" ref="BS48:CA48">IF(BS$47&gt;0,LARGE(BS$7:BS$46,1),0)</f>
        <v>0</v>
      </c>
      <c r="BT48" s="35">
        <f t="shared" si="86"/>
        <v>0</v>
      </c>
      <c r="BU48" s="35">
        <f t="shared" si="86"/>
        <v>0</v>
      </c>
      <c r="BV48" s="35">
        <f t="shared" si="86"/>
        <v>0</v>
      </c>
      <c r="BW48" s="35">
        <f t="shared" si="86"/>
        <v>0</v>
      </c>
      <c r="BX48" s="35">
        <f t="shared" si="86"/>
        <v>0</v>
      </c>
      <c r="BY48" s="35">
        <f t="shared" si="86"/>
        <v>0</v>
      </c>
      <c r="BZ48" s="35">
        <f t="shared" si="86"/>
        <v>0</v>
      </c>
      <c r="CA48" s="35">
        <f t="shared" si="86"/>
        <v>0</v>
      </c>
      <c r="DH48" s="36">
        <f>IF(DH$47&gt;0,LARGE(DH$7:DH$46,1),0)</f>
        <v>0</v>
      </c>
      <c r="DI48" s="36">
        <f aca="true" t="shared" si="87" ref="DI48:EB48">IF(DI$47&gt;0,LARGE(DI$7:DI$46,1),0)</f>
        <v>0</v>
      </c>
      <c r="DJ48" s="36">
        <f t="shared" si="87"/>
        <v>0</v>
      </c>
      <c r="DK48" s="36">
        <f t="shared" si="87"/>
        <v>0</v>
      </c>
      <c r="DL48" s="36">
        <f t="shared" si="87"/>
        <v>0</v>
      </c>
      <c r="DM48" s="36">
        <f t="shared" si="87"/>
        <v>0</v>
      </c>
      <c r="DN48" s="36">
        <f t="shared" si="87"/>
        <v>0</v>
      </c>
      <c r="DO48" s="36">
        <f t="shared" si="87"/>
        <v>0</v>
      </c>
      <c r="DP48" s="36">
        <f t="shared" si="87"/>
        <v>0</v>
      </c>
      <c r="DQ48" s="36">
        <f t="shared" si="87"/>
        <v>0</v>
      </c>
      <c r="DR48" s="36">
        <f t="shared" si="87"/>
        <v>0</v>
      </c>
      <c r="DS48" s="36">
        <f t="shared" si="87"/>
        <v>0</v>
      </c>
      <c r="DT48" s="36">
        <f t="shared" si="87"/>
        <v>0</v>
      </c>
      <c r="DU48" s="36">
        <f t="shared" si="87"/>
        <v>0</v>
      </c>
      <c r="DV48" s="36">
        <f t="shared" si="87"/>
        <v>0</v>
      </c>
      <c r="DW48" s="36">
        <f t="shared" si="87"/>
        <v>0</v>
      </c>
      <c r="DX48" s="36">
        <f t="shared" si="87"/>
        <v>0</v>
      </c>
      <c r="DY48" s="36">
        <f t="shared" si="87"/>
        <v>0</v>
      </c>
      <c r="DZ48" s="36">
        <f t="shared" si="87"/>
        <v>0</v>
      </c>
      <c r="EA48" s="36">
        <f t="shared" si="87"/>
        <v>0</v>
      </c>
      <c r="EB48" s="36">
        <f t="shared" si="87"/>
        <v>0</v>
      </c>
    </row>
    <row r="49" spans="3:132" ht="15">
      <c r="C49" s="22"/>
      <c r="D49" s="5"/>
      <c r="E49" s="5"/>
      <c r="F49" s="6"/>
      <c r="G49" s="6"/>
      <c r="H49" s="5"/>
      <c r="I49" s="5"/>
      <c r="J49" s="5"/>
      <c r="K49" s="5"/>
      <c r="L49" s="5"/>
      <c r="M49" s="5"/>
      <c r="N49" s="5"/>
      <c r="O49" s="5"/>
      <c r="P49" s="5"/>
      <c r="Q49" s="5"/>
      <c r="R49" s="5"/>
      <c r="S49" s="5"/>
      <c r="T49" s="10"/>
      <c r="U49" s="10"/>
      <c r="V49" s="6"/>
      <c r="W49" s="11"/>
      <c r="X49" s="6"/>
      <c r="Y49" s="5"/>
      <c r="Z49" s="5"/>
      <c r="AO49" s="13"/>
      <c r="AS49" s="2"/>
      <c r="AV49" s="36">
        <f>IF(AV$47&gt;1,LARGE(AV$7:AV$46,2),0)</f>
        <v>0</v>
      </c>
      <c r="AW49" s="36">
        <f aca="true" t="shared" si="88" ref="AW49:BE49">IF(AW$47&gt;1,LARGE(AW$7:AW$46,2),0)</f>
        <v>0</v>
      </c>
      <c r="AX49" s="36">
        <f t="shared" si="88"/>
        <v>0</v>
      </c>
      <c r="AY49" s="36">
        <f t="shared" si="88"/>
        <v>0</v>
      </c>
      <c r="AZ49" s="36">
        <f t="shared" si="88"/>
        <v>0</v>
      </c>
      <c r="BA49" s="36">
        <f t="shared" si="88"/>
        <v>0</v>
      </c>
      <c r="BB49" s="36">
        <f t="shared" si="88"/>
        <v>0</v>
      </c>
      <c r="BC49" s="36">
        <f t="shared" si="88"/>
        <v>0</v>
      </c>
      <c r="BD49" s="36">
        <f t="shared" si="88"/>
        <v>0</v>
      </c>
      <c r="BE49" s="36">
        <f t="shared" si="88"/>
        <v>0</v>
      </c>
      <c r="BG49" s="31">
        <f>IF(BG$47&gt;1,LARGE(BG$7:BG$46,2),0)</f>
        <v>0</v>
      </c>
      <c r="BH49" s="31">
        <f aca="true" t="shared" si="89" ref="BH49:BP49">IF(BH$47&gt;1,LARGE(BH$7:BH$46,2),0)</f>
        <v>0</v>
      </c>
      <c r="BI49" s="31">
        <f t="shared" si="89"/>
        <v>0</v>
      </c>
      <c r="BJ49" s="31">
        <f t="shared" si="89"/>
        <v>0</v>
      </c>
      <c r="BK49" s="31">
        <f t="shared" si="89"/>
        <v>0</v>
      </c>
      <c r="BL49" s="31">
        <f t="shared" si="89"/>
        <v>0</v>
      </c>
      <c r="BM49" s="31">
        <f t="shared" si="89"/>
        <v>0</v>
      </c>
      <c r="BN49" s="31">
        <f t="shared" si="89"/>
        <v>0</v>
      </c>
      <c r="BO49" s="31">
        <f t="shared" si="89"/>
        <v>0</v>
      </c>
      <c r="BP49" s="31">
        <f t="shared" si="89"/>
        <v>0</v>
      </c>
      <c r="BR49" s="35">
        <f>IF(BR$47&gt;1,LARGE(BR$7:BR$46,2),0)</f>
        <v>0</v>
      </c>
      <c r="BS49" s="35">
        <f aca="true" t="shared" si="90" ref="BS49:CA49">IF(BS$47&gt;1,LARGE(BS$7:BS$46,2),0)</f>
        <v>0</v>
      </c>
      <c r="BT49" s="35">
        <f t="shared" si="90"/>
        <v>0</v>
      </c>
      <c r="BU49" s="35">
        <f t="shared" si="90"/>
        <v>0</v>
      </c>
      <c r="BV49" s="35">
        <f t="shared" si="90"/>
        <v>0</v>
      </c>
      <c r="BW49" s="35">
        <f t="shared" si="90"/>
        <v>0</v>
      </c>
      <c r="BX49" s="35">
        <f t="shared" si="90"/>
        <v>0</v>
      </c>
      <c r="BY49" s="35">
        <f t="shared" si="90"/>
        <v>0</v>
      </c>
      <c r="BZ49" s="35">
        <f t="shared" si="90"/>
        <v>0</v>
      </c>
      <c r="CA49" s="35">
        <f t="shared" si="90"/>
        <v>0</v>
      </c>
      <c r="DH49" s="36">
        <f>IF(DH$47&gt;1,LARGE(DH$7:DH$46,2),0)</f>
        <v>0</v>
      </c>
      <c r="DI49" s="36">
        <f aca="true" t="shared" si="91" ref="DI49:EB49">IF(DI$47&gt;1,LARGE(DI$7:DI$46,2),0)</f>
        <v>0</v>
      </c>
      <c r="DJ49" s="36">
        <f t="shared" si="91"/>
        <v>0</v>
      </c>
      <c r="DK49" s="36">
        <f t="shared" si="91"/>
        <v>0</v>
      </c>
      <c r="DL49" s="36">
        <f t="shared" si="91"/>
        <v>0</v>
      </c>
      <c r="DM49" s="36">
        <f t="shared" si="91"/>
        <v>0</v>
      </c>
      <c r="DN49" s="36">
        <f t="shared" si="91"/>
        <v>0</v>
      </c>
      <c r="DO49" s="36">
        <f t="shared" si="91"/>
        <v>0</v>
      </c>
      <c r="DP49" s="36">
        <f t="shared" si="91"/>
        <v>0</v>
      </c>
      <c r="DQ49" s="36">
        <f t="shared" si="91"/>
        <v>0</v>
      </c>
      <c r="DR49" s="36">
        <f t="shared" si="91"/>
        <v>0</v>
      </c>
      <c r="DS49" s="36">
        <f t="shared" si="91"/>
        <v>0</v>
      </c>
      <c r="DT49" s="36">
        <f t="shared" si="91"/>
        <v>0</v>
      </c>
      <c r="DU49" s="36">
        <f t="shared" si="91"/>
        <v>0</v>
      </c>
      <c r="DV49" s="36">
        <f t="shared" si="91"/>
        <v>0</v>
      </c>
      <c r="DW49" s="36">
        <f t="shared" si="91"/>
        <v>0</v>
      </c>
      <c r="DX49" s="36">
        <f t="shared" si="91"/>
        <v>0</v>
      </c>
      <c r="DY49" s="36">
        <f t="shared" si="91"/>
        <v>0</v>
      </c>
      <c r="DZ49" s="36">
        <f t="shared" si="91"/>
        <v>0</v>
      </c>
      <c r="EA49" s="36">
        <f t="shared" si="91"/>
        <v>0</v>
      </c>
      <c r="EB49" s="36">
        <f t="shared" si="91"/>
        <v>0</v>
      </c>
    </row>
    <row r="50" spans="3:132" ht="15">
      <c r="C50" s="22"/>
      <c r="D50" s="5"/>
      <c r="E50" s="5"/>
      <c r="F50" s="6"/>
      <c r="G50" s="6"/>
      <c r="H50" s="5"/>
      <c r="I50" s="5"/>
      <c r="J50" s="5"/>
      <c r="K50" s="5"/>
      <c r="L50" s="5"/>
      <c r="M50" s="5"/>
      <c r="N50" s="5"/>
      <c r="O50" s="5"/>
      <c r="P50" s="5"/>
      <c r="Q50" s="5"/>
      <c r="R50" s="5"/>
      <c r="S50" s="5"/>
      <c r="T50" s="10"/>
      <c r="U50" s="10"/>
      <c r="V50" s="6"/>
      <c r="W50" s="11"/>
      <c r="X50" s="6"/>
      <c r="Y50" s="5"/>
      <c r="Z50" s="5"/>
      <c r="AO50" s="13"/>
      <c r="AS50" s="2"/>
      <c r="AV50" s="36">
        <f>IF(AV$47&gt;2,LARGE(AV$7:AV$46,3),0)</f>
        <v>0</v>
      </c>
      <c r="AW50" s="36">
        <f aca="true" t="shared" si="92" ref="AW50:BE50">IF(AW$47&gt;2,LARGE(AW$7:AW$46,3),0)</f>
        <v>0</v>
      </c>
      <c r="AX50" s="36">
        <f t="shared" si="92"/>
        <v>0</v>
      </c>
      <c r="AY50" s="36">
        <f t="shared" si="92"/>
        <v>0</v>
      </c>
      <c r="AZ50" s="36">
        <f t="shared" si="92"/>
        <v>0</v>
      </c>
      <c r="BA50" s="36">
        <f t="shared" si="92"/>
        <v>0</v>
      </c>
      <c r="BB50" s="36">
        <f t="shared" si="92"/>
        <v>0</v>
      </c>
      <c r="BC50" s="36">
        <f t="shared" si="92"/>
        <v>0</v>
      </c>
      <c r="BD50" s="36">
        <f t="shared" si="92"/>
        <v>0</v>
      </c>
      <c r="BE50" s="36">
        <f t="shared" si="92"/>
        <v>0</v>
      </c>
      <c r="BG50" s="31">
        <f>IF(BG$47&gt;2,LARGE(BG$7:BG$46,3),0)</f>
        <v>0</v>
      </c>
      <c r="BH50" s="31">
        <f aca="true" t="shared" si="93" ref="BH50:BP50">IF(BH$47&gt;2,LARGE(BH$7:BH$46,3),0)</f>
        <v>0</v>
      </c>
      <c r="BI50" s="31">
        <f t="shared" si="93"/>
        <v>0</v>
      </c>
      <c r="BJ50" s="31">
        <f t="shared" si="93"/>
        <v>0</v>
      </c>
      <c r="BK50" s="31">
        <f t="shared" si="93"/>
        <v>0</v>
      </c>
      <c r="BL50" s="31">
        <f t="shared" si="93"/>
        <v>0</v>
      </c>
      <c r="BM50" s="31">
        <f t="shared" si="93"/>
        <v>0</v>
      </c>
      <c r="BN50" s="31">
        <f t="shared" si="93"/>
        <v>0</v>
      </c>
      <c r="BO50" s="31">
        <f t="shared" si="93"/>
        <v>0</v>
      </c>
      <c r="BP50" s="31">
        <f t="shared" si="93"/>
        <v>0</v>
      </c>
      <c r="BR50" s="35">
        <f>IF(BR$47&gt;2,LARGE(BR$7:BR$46,3),0)</f>
        <v>0</v>
      </c>
      <c r="BS50" s="35">
        <f aca="true" t="shared" si="94" ref="BS50:CA50">IF(BS$47&gt;2,LARGE(BS$7:BS$46,3),0)</f>
        <v>0</v>
      </c>
      <c r="BT50" s="35">
        <f t="shared" si="94"/>
        <v>0</v>
      </c>
      <c r="BU50" s="35">
        <f t="shared" si="94"/>
        <v>0</v>
      </c>
      <c r="BV50" s="35">
        <f t="shared" si="94"/>
        <v>0</v>
      </c>
      <c r="BW50" s="35">
        <f t="shared" si="94"/>
        <v>0</v>
      </c>
      <c r="BX50" s="35">
        <f t="shared" si="94"/>
        <v>0</v>
      </c>
      <c r="BY50" s="35">
        <f t="shared" si="94"/>
        <v>0</v>
      </c>
      <c r="BZ50" s="35">
        <f t="shared" si="94"/>
        <v>0</v>
      </c>
      <c r="CA50" s="35">
        <f t="shared" si="94"/>
        <v>0</v>
      </c>
      <c r="DH50" s="36">
        <f>IF(DH$47&gt;2,LARGE(DH$7:DH$46,3),0)</f>
        <v>0</v>
      </c>
      <c r="DI50" s="36">
        <f aca="true" t="shared" si="95" ref="DI50:EB50">IF(DI$47&gt;2,LARGE(DI$7:DI$46,3),0)</f>
        <v>0</v>
      </c>
      <c r="DJ50" s="36">
        <f t="shared" si="95"/>
        <v>0</v>
      </c>
      <c r="DK50" s="36">
        <f t="shared" si="95"/>
        <v>0</v>
      </c>
      <c r="DL50" s="36">
        <f t="shared" si="95"/>
        <v>0</v>
      </c>
      <c r="DM50" s="36">
        <f t="shared" si="95"/>
        <v>0</v>
      </c>
      <c r="DN50" s="36">
        <f t="shared" si="95"/>
        <v>0</v>
      </c>
      <c r="DO50" s="36">
        <f t="shared" si="95"/>
        <v>0</v>
      </c>
      <c r="DP50" s="36">
        <f t="shared" si="95"/>
        <v>0</v>
      </c>
      <c r="DQ50" s="36">
        <f t="shared" si="95"/>
        <v>0</v>
      </c>
      <c r="DR50" s="36">
        <f t="shared" si="95"/>
        <v>0</v>
      </c>
      <c r="DS50" s="36">
        <f t="shared" si="95"/>
        <v>0</v>
      </c>
      <c r="DT50" s="36">
        <f t="shared" si="95"/>
        <v>0</v>
      </c>
      <c r="DU50" s="36">
        <f t="shared" si="95"/>
        <v>0</v>
      </c>
      <c r="DV50" s="36">
        <f t="shared" si="95"/>
        <v>0</v>
      </c>
      <c r="DW50" s="36">
        <f t="shared" si="95"/>
        <v>0</v>
      </c>
      <c r="DX50" s="36">
        <f t="shared" si="95"/>
        <v>0</v>
      </c>
      <c r="DY50" s="36">
        <f t="shared" si="95"/>
        <v>0</v>
      </c>
      <c r="DZ50" s="36">
        <f t="shared" si="95"/>
        <v>0</v>
      </c>
      <c r="EA50" s="36">
        <f t="shared" si="95"/>
        <v>0</v>
      </c>
      <c r="EB50" s="36">
        <f t="shared" si="95"/>
        <v>0</v>
      </c>
    </row>
    <row r="51" spans="3:132" ht="15">
      <c r="C51" s="22"/>
      <c r="D51" s="5"/>
      <c r="E51" s="5"/>
      <c r="F51" s="6"/>
      <c r="G51" s="6"/>
      <c r="H51" s="5"/>
      <c r="I51" s="5"/>
      <c r="J51" s="5"/>
      <c r="K51" s="5"/>
      <c r="L51" s="5"/>
      <c r="M51" s="5"/>
      <c r="N51" s="5"/>
      <c r="O51" s="5"/>
      <c r="P51" s="5"/>
      <c r="Q51" s="5"/>
      <c r="R51" s="5"/>
      <c r="S51" s="5"/>
      <c r="T51" s="10"/>
      <c r="U51" s="10"/>
      <c r="V51" s="6"/>
      <c r="W51" s="11"/>
      <c r="X51" s="6"/>
      <c r="Y51" s="5"/>
      <c r="Z51" s="5"/>
      <c r="AO51" s="13"/>
      <c r="AS51" s="2"/>
      <c r="AV51" s="36">
        <f>IF(AV$47&gt;3,LARGE(AV$7:AV$46,4),0)</f>
        <v>0</v>
      </c>
      <c r="AW51" s="36">
        <f aca="true" t="shared" si="96" ref="AW51:BE51">IF(AW$47&gt;3,LARGE(AW$7:AW$46,4),0)</f>
        <v>0</v>
      </c>
      <c r="AX51" s="36">
        <f t="shared" si="96"/>
        <v>0</v>
      </c>
      <c r="AY51" s="36">
        <f t="shared" si="96"/>
        <v>0</v>
      </c>
      <c r="AZ51" s="36">
        <f t="shared" si="96"/>
        <v>0</v>
      </c>
      <c r="BA51" s="36">
        <f t="shared" si="96"/>
        <v>0</v>
      </c>
      <c r="BB51" s="36">
        <f t="shared" si="96"/>
        <v>0</v>
      </c>
      <c r="BC51" s="36">
        <f t="shared" si="96"/>
        <v>0</v>
      </c>
      <c r="BD51" s="36">
        <f t="shared" si="96"/>
        <v>0</v>
      </c>
      <c r="BE51" s="36">
        <f t="shared" si="96"/>
        <v>0</v>
      </c>
      <c r="BG51" s="31">
        <f>IF(BG$47&gt;3,LARGE(BG$7:BG$46,4),0)</f>
        <v>0</v>
      </c>
      <c r="BH51" s="31">
        <f aca="true" t="shared" si="97" ref="BH51:BP51">IF(BH$47&gt;3,LARGE(BH$7:BH$46,4),0)</f>
        <v>0</v>
      </c>
      <c r="BI51" s="31">
        <f t="shared" si="97"/>
        <v>0</v>
      </c>
      <c r="BJ51" s="31">
        <f t="shared" si="97"/>
        <v>0</v>
      </c>
      <c r="BK51" s="31">
        <f t="shared" si="97"/>
        <v>0</v>
      </c>
      <c r="BL51" s="31">
        <f t="shared" si="97"/>
        <v>0</v>
      </c>
      <c r="BM51" s="31">
        <f t="shared" si="97"/>
        <v>0</v>
      </c>
      <c r="BN51" s="31">
        <f t="shared" si="97"/>
        <v>0</v>
      </c>
      <c r="BO51" s="31">
        <f t="shared" si="97"/>
        <v>0</v>
      </c>
      <c r="BP51" s="31">
        <f t="shared" si="97"/>
        <v>0</v>
      </c>
      <c r="BR51" s="35">
        <f>IF(BR$47&gt;3,LARGE(BR$7:BR$46,4),0)</f>
        <v>0</v>
      </c>
      <c r="BS51" s="35">
        <f aca="true" t="shared" si="98" ref="BS51:CA51">IF(BS$47&gt;3,LARGE(BS$7:BS$46,4),0)</f>
        <v>0</v>
      </c>
      <c r="BT51" s="35">
        <f t="shared" si="98"/>
        <v>0</v>
      </c>
      <c r="BU51" s="35">
        <f t="shared" si="98"/>
        <v>0</v>
      </c>
      <c r="BV51" s="35">
        <f t="shared" si="98"/>
        <v>0</v>
      </c>
      <c r="BW51" s="35">
        <f t="shared" si="98"/>
        <v>0</v>
      </c>
      <c r="BX51" s="35">
        <f t="shared" si="98"/>
        <v>0</v>
      </c>
      <c r="BY51" s="35">
        <f t="shared" si="98"/>
        <v>0</v>
      </c>
      <c r="BZ51" s="35">
        <f t="shared" si="98"/>
        <v>0</v>
      </c>
      <c r="CA51" s="35">
        <f t="shared" si="98"/>
        <v>0</v>
      </c>
      <c r="DH51" s="36">
        <f>IF(DH$47&gt;3,LARGE(DH$7:DH$46,4),0)</f>
        <v>0</v>
      </c>
      <c r="DI51" s="36">
        <f aca="true" t="shared" si="99" ref="DI51:EB51">IF(DI$47&gt;3,LARGE(DI$7:DI$46,4),0)</f>
        <v>0</v>
      </c>
      <c r="DJ51" s="36">
        <f t="shared" si="99"/>
        <v>0</v>
      </c>
      <c r="DK51" s="36">
        <f t="shared" si="99"/>
        <v>0</v>
      </c>
      <c r="DL51" s="36">
        <f t="shared" si="99"/>
        <v>0</v>
      </c>
      <c r="DM51" s="36">
        <f t="shared" si="99"/>
        <v>0</v>
      </c>
      <c r="DN51" s="36">
        <f t="shared" si="99"/>
        <v>0</v>
      </c>
      <c r="DO51" s="36">
        <f t="shared" si="99"/>
        <v>0</v>
      </c>
      <c r="DP51" s="36">
        <f t="shared" si="99"/>
        <v>0</v>
      </c>
      <c r="DQ51" s="36">
        <f t="shared" si="99"/>
        <v>0</v>
      </c>
      <c r="DR51" s="36">
        <f t="shared" si="99"/>
        <v>0</v>
      </c>
      <c r="DS51" s="36">
        <f t="shared" si="99"/>
        <v>0</v>
      </c>
      <c r="DT51" s="36">
        <f t="shared" si="99"/>
        <v>0</v>
      </c>
      <c r="DU51" s="36">
        <f t="shared" si="99"/>
        <v>0</v>
      </c>
      <c r="DV51" s="36">
        <f t="shared" si="99"/>
        <v>0</v>
      </c>
      <c r="DW51" s="36">
        <f t="shared" si="99"/>
        <v>0</v>
      </c>
      <c r="DX51" s="36">
        <f t="shared" si="99"/>
        <v>0</v>
      </c>
      <c r="DY51" s="36">
        <f t="shared" si="99"/>
        <v>0</v>
      </c>
      <c r="DZ51" s="36">
        <f t="shared" si="99"/>
        <v>0</v>
      </c>
      <c r="EA51" s="36">
        <f t="shared" si="99"/>
        <v>0</v>
      </c>
      <c r="EB51" s="36">
        <f t="shared" si="99"/>
        <v>0</v>
      </c>
    </row>
    <row r="52" spans="3:132" ht="15">
      <c r="C52" s="22"/>
      <c r="D52" s="5"/>
      <c r="E52" s="5"/>
      <c r="F52" s="6"/>
      <c r="G52" s="6"/>
      <c r="H52" s="5"/>
      <c r="I52" s="5"/>
      <c r="J52" s="5"/>
      <c r="K52" s="5"/>
      <c r="L52" s="5"/>
      <c r="M52" s="5"/>
      <c r="N52" s="5"/>
      <c r="O52" s="5"/>
      <c r="P52" s="5"/>
      <c r="Q52" s="5"/>
      <c r="R52" s="5"/>
      <c r="S52" s="5"/>
      <c r="T52" s="10"/>
      <c r="U52" s="10"/>
      <c r="V52" s="6"/>
      <c r="W52" s="11"/>
      <c r="X52" s="6"/>
      <c r="Y52" s="5"/>
      <c r="Z52" s="5"/>
      <c r="AO52" s="13"/>
      <c r="AS52" s="2"/>
      <c r="AV52" s="36">
        <f>IF(AV$47&gt;4,LARGE(AV$7:AV$46,5),0)</f>
        <v>0</v>
      </c>
      <c r="AW52" s="36">
        <f aca="true" t="shared" si="100" ref="AW52:BE52">IF(AW$47&gt;4,LARGE(AW$7:AW$46,5),0)</f>
        <v>0</v>
      </c>
      <c r="AX52" s="36">
        <f t="shared" si="100"/>
        <v>0</v>
      </c>
      <c r="AY52" s="36">
        <f t="shared" si="100"/>
        <v>0</v>
      </c>
      <c r="AZ52" s="36">
        <f t="shared" si="100"/>
        <v>0</v>
      </c>
      <c r="BA52" s="36">
        <f t="shared" si="100"/>
        <v>0</v>
      </c>
      <c r="BB52" s="36">
        <f t="shared" si="100"/>
        <v>0</v>
      </c>
      <c r="BC52" s="36">
        <f t="shared" si="100"/>
        <v>0</v>
      </c>
      <c r="BD52" s="36">
        <f t="shared" si="100"/>
        <v>0</v>
      </c>
      <c r="BE52" s="36">
        <f t="shared" si="100"/>
        <v>0</v>
      </c>
      <c r="BG52" s="31">
        <f>IF(BG$47&gt;4,LARGE(BG$7:BG$46,5),0)</f>
        <v>0</v>
      </c>
      <c r="BH52" s="31">
        <f aca="true" t="shared" si="101" ref="BH52:BP52">IF(BH$47&gt;4,LARGE(BH$7:BH$46,5),0)</f>
        <v>0</v>
      </c>
      <c r="BI52" s="31">
        <f t="shared" si="101"/>
        <v>0</v>
      </c>
      <c r="BJ52" s="31">
        <f t="shared" si="101"/>
        <v>0</v>
      </c>
      <c r="BK52" s="31">
        <f t="shared" si="101"/>
        <v>0</v>
      </c>
      <c r="BL52" s="31">
        <f t="shared" si="101"/>
        <v>0</v>
      </c>
      <c r="BM52" s="31">
        <f t="shared" si="101"/>
        <v>0</v>
      </c>
      <c r="BN52" s="31">
        <f t="shared" si="101"/>
        <v>0</v>
      </c>
      <c r="BO52" s="31">
        <f t="shared" si="101"/>
        <v>0</v>
      </c>
      <c r="BP52" s="31">
        <f t="shared" si="101"/>
        <v>0</v>
      </c>
      <c r="BR52" s="35">
        <f>IF(BR$47&gt;4,LARGE(BR$7:BR$46,5),0)</f>
        <v>0</v>
      </c>
      <c r="BS52" s="35">
        <f aca="true" t="shared" si="102" ref="BS52:CA52">IF(BS$47&gt;4,LARGE(BS$7:BS$46,5),0)</f>
        <v>0</v>
      </c>
      <c r="BT52" s="35">
        <f t="shared" si="102"/>
        <v>0</v>
      </c>
      <c r="BU52" s="35">
        <f t="shared" si="102"/>
        <v>0</v>
      </c>
      <c r="BV52" s="35">
        <f t="shared" si="102"/>
        <v>0</v>
      </c>
      <c r="BW52" s="35">
        <f t="shared" si="102"/>
        <v>0</v>
      </c>
      <c r="BX52" s="35">
        <f t="shared" si="102"/>
        <v>0</v>
      </c>
      <c r="BY52" s="35">
        <f t="shared" si="102"/>
        <v>0</v>
      </c>
      <c r="BZ52" s="35">
        <f t="shared" si="102"/>
        <v>0</v>
      </c>
      <c r="CA52" s="35">
        <f t="shared" si="102"/>
        <v>0</v>
      </c>
      <c r="DH52" s="36">
        <f>IF(DH$47&gt;4,LARGE(DH$7:DH$46,5),0)</f>
        <v>0</v>
      </c>
      <c r="DI52" s="36">
        <f aca="true" t="shared" si="103" ref="DI52:EB52">IF(DI$47&gt;4,LARGE(DI$7:DI$46,5),0)</f>
        <v>0</v>
      </c>
      <c r="DJ52" s="36">
        <f t="shared" si="103"/>
        <v>0</v>
      </c>
      <c r="DK52" s="36">
        <f t="shared" si="103"/>
        <v>0</v>
      </c>
      <c r="DL52" s="36">
        <f t="shared" si="103"/>
        <v>0</v>
      </c>
      <c r="DM52" s="36">
        <f t="shared" si="103"/>
        <v>0</v>
      </c>
      <c r="DN52" s="36">
        <f t="shared" si="103"/>
        <v>0</v>
      </c>
      <c r="DO52" s="36">
        <f t="shared" si="103"/>
        <v>0</v>
      </c>
      <c r="DP52" s="36">
        <f t="shared" si="103"/>
        <v>0</v>
      </c>
      <c r="DQ52" s="36">
        <f t="shared" si="103"/>
        <v>0</v>
      </c>
      <c r="DR52" s="36">
        <f t="shared" si="103"/>
        <v>0</v>
      </c>
      <c r="DS52" s="36">
        <f t="shared" si="103"/>
        <v>0</v>
      </c>
      <c r="DT52" s="36">
        <f t="shared" si="103"/>
        <v>0</v>
      </c>
      <c r="DU52" s="36">
        <f t="shared" si="103"/>
        <v>0</v>
      </c>
      <c r="DV52" s="36">
        <f t="shared" si="103"/>
        <v>0</v>
      </c>
      <c r="DW52" s="36">
        <f t="shared" si="103"/>
        <v>0</v>
      </c>
      <c r="DX52" s="36">
        <f t="shared" si="103"/>
        <v>0</v>
      </c>
      <c r="DY52" s="36">
        <f t="shared" si="103"/>
        <v>0</v>
      </c>
      <c r="DZ52" s="36">
        <f t="shared" si="103"/>
        <v>0</v>
      </c>
      <c r="EA52" s="36">
        <f t="shared" si="103"/>
        <v>0</v>
      </c>
      <c r="EB52" s="36">
        <f t="shared" si="103"/>
        <v>0</v>
      </c>
    </row>
    <row r="53" spans="3:71" ht="12.75">
      <c r="C53" s="22"/>
      <c r="D53" s="5"/>
      <c r="E53" s="5"/>
      <c r="F53" s="6"/>
      <c r="G53" s="6"/>
      <c r="H53" s="5"/>
      <c r="I53" s="5"/>
      <c r="J53" s="5"/>
      <c r="K53" s="5"/>
      <c r="L53" s="5"/>
      <c r="M53" s="5"/>
      <c r="N53" s="5"/>
      <c r="O53" s="5"/>
      <c r="P53" s="5"/>
      <c r="Q53" s="5"/>
      <c r="R53" s="5"/>
      <c r="S53" s="5"/>
      <c r="T53" s="10"/>
      <c r="U53" s="10"/>
      <c r="V53" s="6"/>
      <c r="W53" s="11"/>
      <c r="X53" s="6"/>
      <c r="Y53" s="5"/>
      <c r="Z53" s="5"/>
      <c r="AO53" s="13"/>
      <c r="AS53" s="2"/>
      <c r="BG53" s="13" t="s">
        <v>2466</v>
      </c>
      <c r="BR53" s="13" t="s">
        <v>2467</v>
      </c>
      <c r="BS53" s="14"/>
    </row>
    <row r="54" spans="3:71" ht="12.75">
      <c r="C54" s="22"/>
      <c r="D54" s="5"/>
      <c r="E54" s="5"/>
      <c r="F54" s="6"/>
      <c r="G54" s="6"/>
      <c r="H54" s="5"/>
      <c r="I54" s="5"/>
      <c r="J54" s="5"/>
      <c r="K54" s="5"/>
      <c r="L54" s="5"/>
      <c r="M54" s="5"/>
      <c r="N54" s="5"/>
      <c r="O54" s="5"/>
      <c r="P54" s="5"/>
      <c r="Q54" s="5"/>
      <c r="R54" s="5"/>
      <c r="S54" s="5"/>
      <c r="T54" s="10"/>
      <c r="U54" s="10"/>
      <c r="V54" s="6"/>
      <c r="W54" s="11"/>
      <c r="X54" s="6"/>
      <c r="Y54" s="5"/>
      <c r="Z54" s="5"/>
      <c r="AO54" s="13"/>
      <c r="AS54" s="2"/>
      <c r="BG54">
        <f>IF(BQ47&gt;0,LARGE(BG48:BP52,1)+LARGE(BG48:BP52,2)+LARGE(BG48:BP52,3)+LARGE(BG48:BP52,4)+LARGE(BG48:BP52,5)+LARGE(BG48:BP52,6)+LARGE(BG48:BP52,7)+LARGE(BG48:BP52,8)+LARGE(BG48:BP52,9)+LARGE(BG48:BP52,10)+LARGE(BG48:BP52,11)+LARGE(BG48:BP52,12)+LARGE(BG48:BP52,13)+LARGE(BG48:BP52,14)+LARGE(BG48:BP52,15)+LARGE(BG48:BP52,16)+LARGE(BG48:BP52,17)+LARGE(BG48:BP52,18)+LARGE(BG48:BP52,19)+LARGE(BG48:BP52,20)+LARGE(BG48:BP52,21)+LARGE(BG48:BP52,22)+LARGE(BG48:BP52,23)+LARGE(BG48:BP52,24)+LARGE(BG48:BP52,25),0)</f>
        <v>0</v>
      </c>
      <c r="BR54">
        <f>IF(CB47&gt;0,LARGE(BR48:CA52,1)+LARGE(BR48:CA52,2)+LARGE(BR48:CA52,3)+LARGE(BR48:CA52,4)+LARGE(BR48:CA52,5)+LARGE(BR48:CA52,6)+LARGE(BR48:CA52,7)+LARGE(BR48:CA52,8)+LARGE(BR48:CA52,9)+LARGE(BR48:CA52,10)+LARGE(BR48:CA52,11)+LARGE(BR48:CA52,12)+LARGE(BR48:CA52,13)+LARGE(BR48:CA52,14)+LARGE(BR48:CA52,15)+LARGE(BR48:CA52,16)+LARGE(BR48:CA52,17)+LARGE(BR48:CA52,18)+LARGE(BR48:CA52,19)+LARGE(BR48:CA52,20)+LARGE(BR48:CA52,21)+LARGE(BR48:CA52,22)+LARGE(BR48:CA52,23)+LARGE(BR48:CA52,24)+LARGE(BR48:CA52,25),0)</f>
        <v>0</v>
      </c>
      <c r="BS54" s="14"/>
    </row>
    <row r="55" spans="3:71" ht="12.75">
      <c r="C55" s="22"/>
      <c r="D55" s="5"/>
      <c r="E55" s="5"/>
      <c r="F55" s="6"/>
      <c r="G55" s="6"/>
      <c r="H55" s="5"/>
      <c r="I55" s="5"/>
      <c r="J55" s="5"/>
      <c r="K55" s="5"/>
      <c r="L55" s="5"/>
      <c r="M55" s="5"/>
      <c r="N55" s="5"/>
      <c r="O55" s="5"/>
      <c r="P55" s="5"/>
      <c r="Q55" s="5"/>
      <c r="R55" s="5"/>
      <c r="S55" s="5"/>
      <c r="T55" s="10"/>
      <c r="U55" s="10"/>
      <c r="V55" s="6"/>
      <c r="W55" s="11"/>
      <c r="X55" s="6"/>
      <c r="Y55" s="5"/>
      <c r="Z55" s="5"/>
      <c r="AO55" s="13"/>
      <c r="AS55" s="2"/>
      <c r="BL55" s="13" t="s">
        <v>2543</v>
      </c>
      <c r="BS55" s="14"/>
    </row>
    <row r="56" spans="3:71" ht="12.75">
      <c r="C56" s="22"/>
      <c r="D56" s="5"/>
      <c r="E56" s="5"/>
      <c r="F56" s="6"/>
      <c r="G56" s="6"/>
      <c r="H56" s="5"/>
      <c r="I56" s="5"/>
      <c r="J56" s="5"/>
      <c r="K56" s="5"/>
      <c r="L56" s="5"/>
      <c r="M56" s="5"/>
      <c r="N56" s="5"/>
      <c r="O56" s="5"/>
      <c r="P56" s="5"/>
      <c r="Q56" s="5"/>
      <c r="R56" s="5"/>
      <c r="S56" s="5"/>
      <c r="T56" s="10"/>
      <c r="U56" s="10"/>
      <c r="V56" s="6"/>
      <c r="W56" s="11"/>
      <c r="X56" s="6"/>
      <c r="Y56" s="5"/>
      <c r="Z56" s="5"/>
      <c r="AO56" s="13"/>
      <c r="AS56" s="2"/>
      <c r="BL56">
        <f>BG54+BR54</f>
        <v>0</v>
      </c>
      <c r="BS56" s="14"/>
    </row>
    <row r="57" spans="3:71" ht="12.75">
      <c r="C57" s="22"/>
      <c r="D57" s="5"/>
      <c r="E57" s="5"/>
      <c r="F57" s="6"/>
      <c r="G57" s="6"/>
      <c r="H57" s="5"/>
      <c r="I57" s="5"/>
      <c r="J57" s="5"/>
      <c r="K57" s="5"/>
      <c r="L57" s="5"/>
      <c r="M57" s="5"/>
      <c r="N57" s="5"/>
      <c r="O57" s="5"/>
      <c r="P57" s="5"/>
      <c r="Q57" s="5"/>
      <c r="R57" s="5"/>
      <c r="S57" s="5"/>
      <c r="T57" s="10"/>
      <c r="U57" s="10"/>
      <c r="V57" s="6"/>
      <c r="W57" s="11"/>
      <c r="X57" s="6"/>
      <c r="Y57" s="5"/>
      <c r="Z57" s="5"/>
      <c r="AO57" s="13"/>
      <c r="AS57" s="2"/>
      <c r="BS57" s="14"/>
    </row>
    <row r="58" spans="3:71" ht="12.75">
      <c r="C58" s="22"/>
      <c r="D58" s="5"/>
      <c r="E58" s="5"/>
      <c r="F58" s="6"/>
      <c r="G58" s="6"/>
      <c r="H58" s="5"/>
      <c r="I58" s="5"/>
      <c r="J58" s="5"/>
      <c r="K58" s="5"/>
      <c r="L58" s="5"/>
      <c r="M58" s="5"/>
      <c r="N58" s="5"/>
      <c r="O58" s="5"/>
      <c r="P58" s="5"/>
      <c r="Q58" s="5"/>
      <c r="R58" s="5"/>
      <c r="S58" s="5"/>
      <c r="T58" s="10"/>
      <c r="U58" s="10"/>
      <c r="V58" s="6"/>
      <c r="W58" s="11"/>
      <c r="X58" s="6"/>
      <c r="Y58" s="5"/>
      <c r="Z58" s="5"/>
      <c r="AO58" s="13"/>
      <c r="AS58" s="2"/>
      <c r="BS58" s="14"/>
    </row>
    <row r="59" spans="3:71" ht="12.75">
      <c r="C59" s="22"/>
      <c r="D59" s="5"/>
      <c r="E59" s="5"/>
      <c r="F59" s="6"/>
      <c r="G59" s="6"/>
      <c r="H59" s="5"/>
      <c r="I59" s="5"/>
      <c r="J59" s="5"/>
      <c r="K59" s="5"/>
      <c r="L59" s="5"/>
      <c r="M59" s="5"/>
      <c r="N59" s="5"/>
      <c r="O59" s="5"/>
      <c r="P59" s="5"/>
      <c r="Q59" s="5"/>
      <c r="R59" s="5"/>
      <c r="S59" s="5"/>
      <c r="T59" s="10"/>
      <c r="U59" s="10"/>
      <c r="V59" s="6"/>
      <c r="W59" s="11"/>
      <c r="X59" s="6"/>
      <c r="Y59" s="5"/>
      <c r="Z59" s="5"/>
      <c r="AO59" s="13"/>
      <c r="AS59" s="2"/>
      <c r="BS59" s="14"/>
    </row>
    <row r="60" spans="3:71" ht="12.75">
      <c r="C60" s="22"/>
      <c r="D60" s="5"/>
      <c r="E60" s="5"/>
      <c r="F60" s="6"/>
      <c r="G60" s="6"/>
      <c r="H60" s="5"/>
      <c r="I60" s="5"/>
      <c r="J60" s="5"/>
      <c r="K60" s="5"/>
      <c r="L60" s="5"/>
      <c r="M60" s="5"/>
      <c r="N60" s="5"/>
      <c r="O60" s="5"/>
      <c r="P60" s="5"/>
      <c r="Q60" s="5"/>
      <c r="R60" s="5"/>
      <c r="S60" s="5"/>
      <c r="T60" s="10"/>
      <c r="U60" s="10"/>
      <c r="V60" s="6"/>
      <c r="W60" s="11"/>
      <c r="X60" s="6"/>
      <c r="Y60" s="5"/>
      <c r="Z60" s="5"/>
      <c r="AO60" s="13"/>
      <c r="AS60" s="2"/>
      <c r="BS60" s="14"/>
    </row>
    <row r="61" spans="3:71" ht="12.75">
      <c r="C61" s="22"/>
      <c r="D61" s="5"/>
      <c r="E61" s="5"/>
      <c r="F61" s="6"/>
      <c r="G61" s="6"/>
      <c r="H61" s="5"/>
      <c r="I61" s="5"/>
      <c r="J61" s="5"/>
      <c r="K61" s="5"/>
      <c r="L61" s="5"/>
      <c r="M61" s="5"/>
      <c r="N61" s="5"/>
      <c r="O61" s="5"/>
      <c r="P61" s="5"/>
      <c r="Q61" s="5"/>
      <c r="R61" s="5"/>
      <c r="S61" s="5"/>
      <c r="T61" s="10"/>
      <c r="U61" s="10"/>
      <c r="V61" s="6"/>
      <c r="W61" s="11"/>
      <c r="X61" s="6"/>
      <c r="Y61" s="5"/>
      <c r="Z61" s="5"/>
      <c r="AO61" s="13"/>
      <c r="AS61" s="2"/>
      <c r="BS61" s="14"/>
    </row>
    <row r="62" spans="3:71" ht="12.75">
      <c r="C62" s="22"/>
      <c r="D62" s="5"/>
      <c r="E62" s="5"/>
      <c r="F62" s="6"/>
      <c r="G62" s="6"/>
      <c r="H62" s="5"/>
      <c r="I62" s="5"/>
      <c r="J62" s="5"/>
      <c r="K62" s="5"/>
      <c r="L62" s="5"/>
      <c r="M62" s="5"/>
      <c r="N62" s="5"/>
      <c r="O62" s="5"/>
      <c r="P62" s="5"/>
      <c r="Q62" s="5"/>
      <c r="R62" s="5"/>
      <c r="S62" s="5"/>
      <c r="T62" s="10"/>
      <c r="U62" s="10"/>
      <c r="V62" s="6"/>
      <c r="W62" s="11"/>
      <c r="X62" s="6"/>
      <c r="Y62" s="5"/>
      <c r="Z62" s="5"/>
      <c r="AO62" s="13"/>
      <c r="AS62" s="2"/>
      <c r="BS62" s="14"/>
    </row>
    <row r="63" spans="3:71" ht="12.75">
      <c r="C63" s="22"/>
      <c r="D63" s="5"/>
      <c r="E63" s="5"/>
      <c r="F63" s="6"/>
      <c r="G63" s="6"/>
      <c r="H63" s="5"/>
      <c r="I63" s="5"/>
      <c r="J63" s="5"/>
      <c r="K63" s="5"/>
      <c r="L63" s="5"/>
      <c r="M63" s="5"/>
      <c r="N63" s="5"/>
      <c r="O63" s="5"/>
      <c r="P63" s="5"/>
      <c r="Q63" s="5"/>
      <c r="R63" s="5"/>
      <c r="S63" s="5"/>
      <c r="T63" s="10"/>
      <c r="U63" s="10"/>
      <c r="V63" s="6"/>
      <c r="W63" s="11"/>
      <c r="X63" s="6"/>
      <c r="Y63" s="5"/>
      <c r="Z63" s="5"/>
      <c r="AO63" s="13"/>
      <c r="AS63" s="2"/>
      <c r="BS63" s="14"/>
    </row>
    <row r="64" spans="3:71" ht="12.75">
      <c r="C64" s="22"/>
      <c r="D64" s="5"/>
      <c r="E64" s="5"/>
      <c r="F64" s="6"/>
      <c r="G64" s="6"/>
      <c r="H64" s="5"/>
      <c r="I64" s="5"/>
      <c r="J64" s="5"/>
      <c r="K64" s="5"/>
      <c r="L64" s="5"/>
      <c r="M64" s="5"/>
      <c r="N64" s="5"/>
      <c r="O64" s="5"/>
      <c r="P64" s="5"/>
      <c r="Q64" s="5"/>
      <c r="R64" s="5"/>
      <c r="S64" s="5"/>
      <c r="T64" s="10"/>
      <c r="U64" s="10"/>
      <c r="V64" s="6"/>
      <c r="W64" s="11"/>
      <c r="X64" s="6"/>
      <c r="Y64" s="5"/>
      <c r="Z64" s="5"/>
      <c r="AO64" s="13"/>
      <c r="AS64" s="2"/>
      <c r="BS64" s="14"/>
    </row>
    <row r="65" spans="3:71" ht="12.75">
      <c r="C65" s="22"/>
      <c r="D65" s="5"/>
      <c r="E65" s="5"/>
      <c r="F65" s="6"/>
      <c r="G65" s="6"/>
      <c r="H65" s="5"/>
      <c r="I65" s="5"/>
      <c r="J65" s="5"/>
      <c r="K65" s="5"/>
      <c r="L65" s="5"/>
      <c r="M65" s="5"/>
      <c r="N65" s="5"/>
      <c r="O65" s="5"/>
      <c r="P65" s="5"/>
      <c r="Q65" s="5"/>
      <c r="R65" s="5"/>
      <c r="S65" s="5"/>
      <c r="T65" s="10"/>
      <c r="U65" s="10"/>
      <c r="V65" s="6"/>
      <c r="W65" s="11"/>
      <c r="X65" s="6"/>
      <c r="Y65" s="5"/>
      <c r="Z65" s="5"/>
      <c r="AO65" s="13"/>
      <c r="AS65" s="2"/>
      <c r="BS65" s="14"/>
    </row>
    <row r="66" spans="3:71" ht="12.75">
      <c r="C66" s="22"/>
      <c r="D66" s="5"/>
      <c r="E66" s="5"/>
      <c r="F66" s="6"/>
      <c r="G66" s="6"/>
      <c r="H66" s="5"/>
      <c r="I66" s="5"/>
      <c r="J66" s="5"/>
      <c r="K66" s="5"/>
      <c r="L66" s="5"/>
      <c r="M66" s="5"/>
      <c r="N66" s="5"/>
      <c r="O66" s="5"/>
      <c r="P66" s="5"/>
      <c r="Q66" s="5"/>
      <c r="R66" s="5"/>
      <c r="S66" s="5"/>
      <c r="T66" s="10"/>
      <c r="U66" s="10"/>
      <c r="V66" s="6"/>
      <c r="W66" s="11"/>
      <c r="X66" s="6"/>
      <c r="Y66" s="5"/>
      <c r="Z66" s="5"/>
      <c r="AO66" s="13"/>
      <c r="AS66" s="2"/>
      <c r="BS66" s="14"/>
    </row>
    <row r="67" spans="3:71" ht="12.75">
      <c r="C67" s="22"/>
      <c r="D67" s="5"/>
      <c r="E67" s="5"/>
      <c r="F67" s="6"/>
      <c r="G67" s="6"/>
      <c r="H67" s="5"/>
      <c r="I67" s="5"/>
      <c r="J67" s="5"/>
      <c r="K67" s="5"/>
      <c r="L67" s="5"/>
      <c r="M67" s="5"/>
      <c r="N67" s="5"/>
      <c r="O67" s="5"/>
      <c r="P67" s="5"/>
      <c r="Q67" s="5"/>
      <c r="R67" s="5"/>
      <c r="S67" s="5"/>
      <c r="T67" s="10"/>
      <c r="U67" s="10"/>
      <c r="V67" s="6"/>
      <c r="W67" s="11"/>
      <c r="X67" s="6"/>
      <c r="Y67" s="5"/>
      <c r="Z67" s="5"/>
      <c r="AO67" s="13"/>
      <c r="AS67" s="2"/>
      <c r="BS67" s="14"/>
    </row>
    <row r="68" spans="3:71" ht="12.75">
      <c r="C68" s="22"/>
      <c r="D68" s="5"/>
      <c r="E68" s="5"/>
      <c r="F68" s="6"/>
      <c r="G68" s="6"/>
      <c r="H68" s="5"/>
      <c r="I68" s="5"/>
      <c r="J68" s="5"/>
      <c r="K68" s="5"/>
      <c r="L68" s="5"/>
      <c r="M68" s="5"/>
      <c r="N68" s="5"/>
      <c r="O68" s="5"/>
      <c r="P68" s="5"/>
      <c r="Q68" s="5"/>
      <c r="R68" s="5"/>
      <c r="S68" s="5"/>
      <c r="T68" s="10"/>
      <c r="U68" s="10"/>
      <c r="V68" s="6"/>
      <c r="W68" s="11"/>
      <c r="X68" s="6"/>
      <c r="Y68" s="5"/>
      <c r="Z68" s="5"/>
      <c r="AO68" s="13"/>
      <c r="AS68" s="2"/>
      <c r="BS68" s="14"/>
    </row>
    <row r="69" spans="3:71" ht="12.75">
      <c r="C69" s="22"/>
      <c r="D69" s="5"/>
      <c r="E69" s="5"/>
      <c r="F69" s="6"/>
      <c r="G69" s="6"/>
      <c r="H69" s="5"/>
      <c r="I69" s="5"/>
      <c r="J69" s="5"/>
      <c r="K69" s="5"/>
      <c r="L69" s="5"/>
      <c r="M69" s="5"/>
      <c r="N69" s="5"/>
      <c r="O69" s="5"/>
      <c r="P69" s="5"/>
      <c r="Q69" s="5"/>
      <c r="R69" s="5"/>
      <c r="S69" s="5"/>
      <c r="T69" s="10"/>
      <c r="U69" s="10"/>
      <c r="V69" s="6"/>
      <c r="W69" s="11"/>
      <c r="X69" s="6"/>
      <c r="Y69" s="5"/>
      <c r="Z69" s="5"/>
      <c r="AO69" s="13"/>
      <c r="AS69" s="2"/>
      <c r="BS69" s="14"/>
    </row>
    <row r="70" spans="3:71" ht="12.75">
      <c r="C70" s="22"/>
      <c r="D70" s="5"/>
      <c r="E70" s="5"/>
      <c r="F70" s="6"/>
      <c r="G70" s="6"/>
      <c r="H70" s="5"/>
      <c r="I70" s="5"/>
      <c r="J70" s="5"/>
      <c r="K70" s="5"/>
      <c r="L70" s="5"/>
      <c r="M70" s="5"/>
      <c r="N70" s="5"/>
      <c r="O70" s="5"/>
      <c r="P70" s="5"/>
      <c r="Q70" s="5"/>
      <c r="R70" s="5"/>
      <c r="S70" s="5"/>
      <c r="T70" s="10"/>
      <c r="U70" s="10"/>
      <c r="V70" s="6"/>
      <c r="W70" s="11"/>
      <c r="X70" s="6"/>
      <c r="Y70" s="5"/>
      <c r="Z70" s="5"/>
      <c r="AO70" s="13"/>
      <c r="AS70" s="2"/>
      <c r="BS70" s="14"/>
    </row>
    <row r="71" spans="3:71" ht="12.75">
      <c r="C71" s="22"/>
      <c r="D71" s="5"/>
      <c r="E71" s="5"/>
      <c r="F71" s="6"/>
      <c r="G71" s="6"/>
      <c r="H71" s="5"/>
      <c r="I71" s="5"/>
      <c r="J71" s="5"/>
      <c r="K71" s="5"/>
      <c r="L71" s="5"/>
      <c r="M71" s="5"/>
      <c r="N71" s="5"/>
      <c r="O71" s="5"/>
      <c r="P71" s="5"/>
      <c r="Q71" s="5"/>
      <c r="R71" s="5"/>
      <c r="S71" s="5"/>
      <c r="T71" s="10"/>
      <c r="U71" s="10"/>
      <c r="V71" s="6"/>
      <c r="W71" s="11"/>
      <c r="X71" s="6"/>
      <c r="Y71" s="5"/>
      <c r="Z71" s="5"/>
      <c r="AO71" s="13"/>
      <c r="AS71" s="2"/>
      <c r="BS71" s="14"/>
    </row>
    <row r="72" spans="3:71" ht="12.75">
      <c r="C72" s="22"/>
      <c r="D72" s="5"/>
      <c r="E72" s="5"/>
      <c r="F72" s="6"/>
      <c r="G72" s="6"/>
      <c r="H72" s="5"/>
      <c r="I72" s="5"/>
      <c r="J72" s="5"/>
      <c r="K72" s="5"/>
      <c r="L72" s="5"/>
      <c r="M72" s="5"/>
      <c r="N72" s="5"/>
      <c r="O72" s="5"/>
      <c r="P72" s="5"/>
      <c r="Q72" s="5"/>
      <c r="R72" s="5"/>
      <c r="S72" s="5"/>
      <c r="T72" s="10"/>
      <c r="U72" s="10"/>
      <c r="V72" s="6"/>
      <c r="W72" s="11"/>
      <c r="X72" s="6"/>
      <c r="Y72" s="5"/>
      <c r="Z72" s="5"/>
      <c r="AO72" s="13"/>
      <c r="AS72" s="2"/>
      <c r="BS72" s="14"/>
    </row>
    <row r="73" spans="3:71" ht="12.75">
      <c r="C73" s="22"/>
      <c r="D73" s="5"/>
      <c r="E73" s="5"/>
      <c r="F73" s="6"/>
      <c r="G73" s="6"/>
      <c r="H73" s="5"/>
      <c r="I73" s="5"/>
      <c r="J73" s="5"/>
      <c r="K73" s="5"/>
      <c r="L73" s="5"/>
      <c r="M73" s="5"/>
      <c r="N73" s="5"/>
      <c r="O73" s="5"/>
      <c r="P73" s="5"/>
      <c r="Q73" s="5"/>
      <c r="R73" s="5"/>
      <c r="S73" s="5"/>
      <c r="T73" s="10"/>
      <c r="U73" s="10"/>
      <c r="V73" s="6"/>
      <c r="W73" s="11"/>
      <c r="X73" s="6"/>
      <c r="Y73" s="5"/>
      <c r="Z73" s="5"/>
      <c r="AO73" s="13"/>
      <c r="AS73" s="2"/>
      <c r="BS73" s="14"/>
    </row>
    <row r="74" spans="3:71" ht="12.75">
      <c r="C74" s="22"/>
      <c r="D74" s="5"/>
      <c r="E74" s="5"/>
      <c r="F74" s="6"/>
      <c r="G74" s="6"/>
      <c r="H74" s="5"/>
      <c r="I74" s="5"/>
      <c r="J74" s="5"/>
      <c r="K74" s="5"/>
      <c r="L74" s="5"/>
      <c r="M74" s="5"/>
      <c r="N74" s="5"/>
      <c r="O74" s="5"/>
      <c r="P74" s="5"/>
      <c r="Q74" s="5"/>
      <c r="R74" s="5"/>
      <c r="S74" s="5"/>
      <c r="T74" s="10"/>
      <c r="U74" s="10"/>
      <c r="V74" s="6"/>
      <c r="W74" s="11"/>
      <c r="X74" s="6"/>
      <c r="Y74" s="5"/>
      <c r="Z74" s="5"/>
      <c r="AO74" s="13"/>
      <c r="AS74" s="2"/>
      <c r="BS74" s="14"/>
    </row>
    <row r="75" spans="3:71" ht="12.75">
      <c r="C75" s="22"/>
      <c r="D75" s="5"/>
      <c r="E75" s="5"/>
      <c r="F75" s="6"/>
      <c r="G75" s="6"/>
      <c r="H75" s="5"/>
      <c r="I75" s="5"/>
      <c r="J75" s="5"/>
      <c r="K75" s="5"/>
      <c r="L75" s="5"/>
      <c r="M75" s="5"/>
      <c r="N75" s="5"/>
      <c r="O75" s="5"/>
      <c r="P75" s="5"/>
      <c r="Q75" s="5"/>
      <c r="R75" s="5"/>
      <c r="S75" s="5"/>
      <c r="T75" s="10"/>
      <c r="U75" s="10"/>
      <c r="V75" s="6"/>
      <c r="W75" s="11"/>
      <c r="X75" s="6"/>
      <c r="Y75" s="5"/>
      <c r="Z75" s="5"/>
      <c r="AO75" s="13"/>
      <c r="AS75" s="2"/>
      <c r="BS75" s="14"/>
    </row>
    <row r="76" spans="3:71" ht="12.75">
      <c r="C76" s="22"/>
      <c r="D76" s="5"/>
      <c r="E76" s="5"/>
      <c r="F76" s="6"/>
      <c r="G76" s="6"/>
      <c r="H76" s="5"/>
      <c r="I76" s="5"/>
      <c r="J76" s="5"/>
      <c r="K76" s="5"/>
      <c r="L76" s="5"/>
      <c r="M76" s="5"/>
      <c r="N76" s="5"/>
      <c r="O76" s="5"/>
      <c r="P76" s="5"/>
      <c r="Q76" s="5"/>
      <c r="R76" s="5"/>
      <c r="S76" s="5"/>
      <c r="T76" s="10"/>
      <c r="U76" s="10"/>
      <c r="V76" s="6"/>
      <c r="W76" s="11"/>
      <c r="X76" s="6"/>
      <c r="Y76" s="5"/>
      <c r="Z76" s="5"/>
      <c r="AO76" s="13"/>
      <c r="AS76" s="2"/>
      <c r="BS76" s="14"/>
    </row>
    <row r="77" spans="3:71" ht="12.75">
      <c r="C77" s="22"/>
      <c r="D77" s="5"/>
      <c r="E77" s="5"/>
      <c r="F77" s="6"/>
      <c r="G77" s="6"/>
      <c r="H77" s="5"/>
      <c r="I77" s="5"/>
      <c r="J77" s="5"/>
      <c r="K77" s="5"/>
      <c r="L77" s="5"/>
      <c r="M77" s="5"/>
      <c r="N77" s="5"/>
      <c r="O77" s="5"/>
      <c r="P77" s="5"/>
      <c r="Q77" s="5"/>
      <c r="R77" s="5"/>
      <c r="S77" s="5"/>
      <c r="T77" s="10"/>
      <c r="U77" s="10"/>
      <c r="V77" s="6"/>
      <c r="W77" s="11"/>
      <c r="X77" s="6"/>
      <c r="Y77" s="5"/>
      <c r="Z77" s="5"/>
      <c r="AO77" s="13"/>
      <c r="AS77" s="2"/>
      <c r="BS77" s="14"/>
    </row>
    <row r="78" spans="3:71" ht="12.75">
      <c r="C78" s="22"/>
      <c r="D78" s="5"/>
      <c r="E78" s="5"/>
      <c r="F78" s="6"/>
      <c r="G78" s="6"/>
      <c r="H78" s="5"/>
      <c r="I78" s="5"/>
      <c r="J78" s="5"/>
      <c r="K78" s="5"/>
      <c r="L78" s="5"/>
      <c r="M78" s="5"/>
      <c r="N78" s="5"/>
      <c r="O78" s="5"/>
      <c r="P78" s="5"/>
      <c r="Q78" s="5"/>
      <c r="R78" s="5"/>
      <c r="S78" s="5"/>
      <c r="T78" s="10"/>
      <c r="U78" s="10"/>
      <c r="V78" s="6"/>
      <c r="W78" s="11"/>
      <c r="X78" s="6"/>
      <c r="Y78" s="5"/>
      <c r="Z78" s="5"/>
      <c r="AO78" s="13"/>
      <c r="AS78" s="2"/>
      <c r="BS78" s="14"/>
    </row>
    <row r="79" spans="3:71" ht="12.75">
      <c r="C79" s="22"/>
      <c r="D79" s="5"/>
      <c r="E79" s="5"/>
      <c r="F79" s="6"/>
      <c r="G79" s="6"/>
      <c r="H79" s="5"/>
      <c r="I79" s="5"/>
      <c r="J79" s="5"/>
      <c r="K79" s="5"/>
      <c r="L79" s="5"/>
      <c r="M79" s="5"/>
      <c r="N79" s="5"/>
      <c r="O79" s="5"/>
      <c r="P79" s="5"/>
      <c r="Q79" s="5"/>
      <c r="R79" s="5"/>
      <c r="S79" s="5"/>
      <c r="T79" s="10"/>
      <c r="U79" s="10"/>
      <c r="V79" s="6"/>
      <c r="W79" s="11"/>
      <c r="X79" s="6"/>
      <c r="Y79" s="5"/>
      <c r="Z79" s="5"/>
      <c r="AO79" s="13"/>
      <c r="AS79" s="2"/>
      <c r="BS79" s="14"/>
    </row>
    <row r="80" spans="3:71" ht="12.75">
      <c r="C80" s="22"/>
      <c r="D80" s="5"/>
      <c r="E80" s="5"/>
      <c r="F80" s="6"/>
      <c r="G80" s="6"/>
      <c r="H80" s="5"/>
      <c r="I80" s="5"/>
      <c r="J80" s="5"/>
      <c r="K80" s="5"/>
      <c r="L80" s="5"/>
      <c r="M80" s="5"/>
      <c r="N80" s="5"/>
      <c r="O80" s="5"/>
      <c r="P80" s="5"/>
      <c r="Q80" s="5"/>
      <c r="R80" s="5"/>
      <c r="S80" s="5"/>
      <c r="T80" s="10"/>
      <c r="U80" s="10"/>
      <c r="V80" s="6"/>
      <c r="W80" s="11"/>
      <c r="X80" s="6"/>
      <c r="Y80" s="5"/>
      <c r="Z80" s="5"/>
      <c r="AO80" s="13"/>
      <c r="AS80" s="2"/>
      <c r="BS80" s="14"/>
    </row>
    <row r="81" spans="3:71" ht="12.75">
      <c r="C81" s="22"/>
      <c r="D81" s="5"/>
      <c r="E81" s="5"/>
      <c r="F81" s="6"/>
      <c r="G81" s="6"/>
      <c r="H81" s="5"/>
      <c r="I81" s="5"/>
      <c r="J81" s="5"/>
      <c r="K81" s="5"/>
      <c r="L81" s="5"/>
      <c r="M81" s="5"/>
      <c r="N81" s="5"/>
      <c r="O81" s="5"/>
      <c r="P81" s="5"/>
      <c r="Q81" s="5"/>
      <c r="R81" s="5"/>
      <c r="S81" s="5"/>
      <c r="T81" s="10"/>
      <c r="U81" s="10"/>
      <c r="V81" s="6"/>
      <c r="W81" s="11"/>
      <c r="X81" s="6"/>
      <c r="Y81" s="5"/>
      <c r="Z81" s="5"/>
      <c r="AO81" s="13"/>
      <c r="AS81" s="2"/>
      <c r="BS81" s="14"/>
    </row>
    <row r="82" spans="3:71" ht="12.75">
      <c r="C82" s="22"/>
      <c r="D82" s="5"/>
      <c r="E82" s="5"/>
      <c r="F82" s="6"/>
      <c r="G82" s="6"/>
      <c r="H82" s="5"/>
      <c r="I82" s="5"/>
      <c r="J82" s="5"/>
      <c r="K82" s="5"/>
      <c r="L82" s="5"/>
      <c r="M82" s="5"/>
      <c r="N82" s="5"/>
      <c r="O82" s="5"/>
      <c r="P82" s="5"/>
      <c r="Q82" s="5"/>
      <c r="R82" s="5"/>
      <c r="S82" s="5"/>
      <c r="T82" s="10"/>
      <c r="U82" s="10"/>
      <c r="V82" s="6"/>
      <c r="W82" s="11"/>
      <c r="X82" s="6"/>
      <c r="Y82" s="5"/>
      <c r="Z82" s="5"/>
      <c r="AO82" s="13"/>
      <c r="AS82" s="2"/>
      <c r="BS82" s="14"/>
    </row>
    <row r="83" spans="3:71" ht="12.75">
      <c r="C83" s="22"/>
      <c r="D83" s="5"/>
      <c r="E83" s="5"/>
      <c r="F83" s="6"/>
      <c r="G83" s="6"/>
      <c r="H83" s="5"/>
      <c r="I83" s="5"/>
      <c r="J83" s="5"/>
      <c r="K83" s="5"/>
      <c r="L83" s="5"/>
      <c r="M83" s="5"/>
      <c r="N83" s="5"/>
      <c r="O83" s="5"/>
      <c r="P83" s="5"/>
      <c r="Q83" s="5"/>
      <c r="R83" s="5"/>
      <c r="S83" s="5"/>
      <c r="T83" s="10"/>
      <c r="U83" s="10"/>
      <c r="V83" s="6"/>
      <c r="W83" s="11"/>
      <c r="X83" s="6"/>
      <c r="Y83" s="5"/>
      <c r="Z83" s="5"/>
      <c r="AO83" s="13"/>
      <c r="AS83" s="2"/>
      <c r="BS83" s="14"/>
    </row>
    <row r="84" spans="3:71" ht="12.75">
      <c r="C84" s="22"/>
      <c r="D84" s="5"/>
      <c r="E84" s="5"/>
      <c r="F84" s="6"/>
      <c r="G84" s="6"/>
      <c r="H84" s="5"/>
      <c r="I84" s="5"/>
      <c r="J84" s="5"/>
      <c r="K84" s="5"/>
      <c r="L84" s="5"/>
      <c r="M84" s="5"/>
      <c r="N84" s="5"/>
      <c r="O84" s="5"/>
      <c r="P84" s="5"/>
      <c r="Q84" s="5"/>
      <c r="R84" s="5"/>
      <c r="S84" s="5"/>
      <c r="T84" s="10"/>
      <c r="U84" s="10"/>
      <c r="V84" s="6"/>
      <c r="W84" s="11"/>
      <c r="X84" s="6"/>
      <c r="Y84" s="5"/>
      <c r="Z84" s="5"/>
      <c r="AO84" s="13"/>
      <c r="AS84" s="2"/>
      <c r="BS84" s="14"/>
    </row>
    <row r="85" spans="3:71" ht="12.75">
      <c r="C85" s="22"/>
      <c r="D85" s="5"/>
      <c r="E85" s="5"/>
      <c r="F85" s="6"/>
      <c r="G85" s="6"/>
      <c r="H85" s="5"/>
      <c r="I85" s="5"/>
      <c r="J85" s="5"/>
      <c r="K85" s="5"/>
      <c r="L85" s="5"/>
      <c r="M85" s="5"/>
      <c r="N85" s="5"/>
      <c r="O85" s="5"/>
      <c r="P85" s="5"/>
      <c r="Q85" s="5"/>
      <c r="R85" s="5"/>
      <c r="S85" s="5"/>
      <c r="T85" s="10"/>
      <c r="U85" s="10"/>
      <c r="V85" s="6"/>
      <c r="W85" s="11"/>
      <c r="X85" s="6"/>
      <c r="Y85" s="5"/>
      <c r="Z85" s="5"/>
      <c r="AO85" s="13"/>
      <c r="AS85" s="2"/>
      <c r="BS85" s="14"/>
    </row>
    <row r="86" spans="3:71" ht="12.75">
      <c r="C86" s="22"/>
      <c r="D86" s="5"/>
      <c r="E86" s="5"/>
      <c r="F86" s="6"/>
      <c r="G86" s="6"/>
      <c r="H86" s="5"/>
      <c r="I86" s="5"/>
      <c r="J86" s="5"/>
      <c r="K86" s="5"/>
      <c r="L86" s="5"/>
      <c r="M86" s="5"/>
      <c r="N86" s="5"/>
      <c r="O86" s="5"/>
      <c r="P86" s="5"/>
      <c r="Q86" s="5"/>
      <c r="R86" s="5"/>
      <c r="S86" s="5"/>
      <c r="T86" s="10"/>
      <c r="U86" s="10"/>
      <c r="V86" s="6"/>
      <c r="W86" s="11"/>
      <c r="X86" s="6"/>
      <c r="Y86" s="5"/>
      <c r="Z86" s="5"/>
      <c r="AO86" s="13"/>
      <c r="AS86" s="2"/>
      <c r="BS86" s="14"/>
    </row>
    <row r="87" spans="3:71" ht="12.75">
      <c r="C87" s="22"/>
      <c r="D87" s="5"/>
      <c r="E87" s="5"/>
      <c r="F87" s="6"/>
      <c r="G87" s="6"/>
      <c r="H87" s="5"/>
      <c r="I87" s="5"/>
      <c r="J87" s="5"/>
      <c r="K87" s="5"/>
      <c r="L87" s="5"/>
      <c r="M87" s="5"/>
      <c r="N87" s="5"/>
      <c r="O87" s="5"/>
      <c r="P87" s="5"/>
      <c r="Q87" s="5"/>
      <c r="R87" s="5"/>
      <c r="S87" s="5"/>
      <c r="T87" s="10"/>
      <c r="U87" s="10"/>
      <c r="V87" s="6"/>
      <c r="W87" s="11"/>
      <c r="X87" s="6"/>
      <c r="Y87" s="5"/>
      <c r="Z87" s="5"/>
      <c r="AO87" s="13"/>
      <c r="AS87" s="2"/>
      <c r="BS87" s="14"/>
    </row>
    <row r="88" spans="3:71" ht="12.75">
      <c r="C88" s="22"/>
      <c r="D88" s="5"/>
      <c r="E88" s="5"/>
      <c r="F88" s="6"/>
      <c r="G88" s="6"/>
      <c r="H88" s="5"/>
      <c r="I88" s="5"/>
      <c r="J88" s="5"/>
      <c r="K88" s="5"/>
      <c r="L88" s="5"/>
      <c r="M88" s="5"/>
      <c r="N88" s="5"/>
      <c r="O88" s="5"/>
      <c r="P88" s="5"/>
      <c r="Q88" s="5"/>
      <c r="R88" s="5"/>
      <c r="S88" s="5"/>
      <c r="T88" s="10"/>
      <c r="U88" s="10"/>
      <c r="V88" s="6"/>
      <c r="W88" s="11"/>
      <c r="X88" s="6"/>
      <c r="Y88" s="5"/>
      <c r="Z88" s="5"/>
      <c r="AO88" s="13"/>
      <c r="AS88" s="2"/>
      <c r="BS88" s="14"/>
    </row>
    <row r="89" spans="3:71" ht="12.75">
      <c r="C89" s="22"/>
      <c r="D89" s="5"/>
      <c r="E89" s="5"/>
      <c r="F89" s="6"/>
      <c r="G89" s="6"/>
      <c r="H89" s="5"/>
      <c r="I89" s="5"/>
      <c r="J89" s="5"/>
      <c r="K89" s="5"/>
      <c r="L89" s="5"/>
      <c r="M89" s="5"/>
      <c r="N89" s="5"/>
      <c r="O89" s="5"/>
      <c r="P89" s="5"/>
      <c r="Q89" s="5"/>
      <c r="R89" s="5"/>
      <c r="S89" s="5"/>
      <c r="T89" s="10"/>
      <c r="U89" s="10"/>
      <c r="V89" s="6"/>
      <c r="W89" s="11"/>
      <c r="X89" s="6"/>
      <c r="Y89" s="5"/>
      <c r="Z89" s="5"/>
      <c r="AO89" s="13"/>
      <c r="AS89" s="2"/>
      <c r="BS89" s="14"/>
    </row>
    <row r="90" spans="3:71" ht="12.75">
      <c r="C90" s="22"/>
      <c r="D90" s="5"/>
      <c r="E90" s="5"/>
      <c r="F90" s="6"/>
      <c r="G90" s="6"/>
      <c r="H90" s="5"/>
      <c r="I90" s="5"/>
      <c r="J90" s="5"/>
      <c r="K90" s="5"/>
      <c r="L90" s="5"/>
      <c r="M90" s="5"/>
      <c r="N90" s="5"/>
      <c r="O90" s="5"/>
      <c r="P90" s="5"/>
      <c r="Q90" s="5"/>
      <c r="R90" s="5"/>
      <c r="S90" s="5"/>
      <c r="T90" s="10"/>
      <c r="U90" s="10"/>
      <c r="V90" s="6"/>
      <c r="W90" s="11"/>
      <c r="X90" s="6"/>
      <c r="Y90" s="5"/>
      <c r="Z90" s="5"/>
      <c r="AO90" s="13"/>
      <c r="AS90" s="2"/>
      <c r="BS90" s="14"/>
    </row>
    <row r="91" spans="3:71" ht="12.75">
      <c r="C91" s="22"/>
      <c r="D91" s="5"/>
      <c r="E91" s="5"/>
      <c r="F91" s="6"/>
      <c r="G91" s="6"/>
      <c r="H91" s="5"/>
      <c r="I91" s="5"/>
      <c r="J91" s="5"/>
      <c r="K91" s="5"/>
      <c r="L91" s="5"/>
      <c r="M91" s="5"/>
      <c r="N91" s="5"/>
      <c r="O91" s="5"/>
      <c r="P91" s="5"/>
      <c r="Q91" s="5"/>
      <c r="R91" s="5"/>
      <c r="S91" s="5"/>
      <c r="T91" s="10"/>
      <c r="U91" s="10"/>
      <c r="V91" s="6"/>
      <c r="W91" s="11"/>
      <c r="X91" s="6"/>
      <c r="Y91" s="5"/>
      <c r="Z91" s="5"/>
      <c r="AO91" s="13"/>
      <c r="AS91" s="2"/>
      <c r="BS91" s="14"/>
    </row>
    <row r="92" spans="3:71" ht="12.75">
      <c r="C92" s="22"/>
      <c r="D92" s="5"/>
      <c r="E92" s="5"/>
      <c r="F92" s="6"/>
      <c r="G92" s="6"/>
      <c r="H92" s="5"/>
      <c r="I92" s="5"/>
      <c r="J92" s="5"/>
      <c r="K92" s="5"/>
      <c r="L92" s="5"/>
      <c r="M92" s="5"/>
      <c r="N92" s="5"/>
      <c r="O92" s="5"/>
      <c r="P92" s="5"/>
      <c r="Q92" s="5"/>
      <c r="R92" s="5"/>
      <c r="S92" s="5"/>
      <c r="T92" s="10"/>
      <c r="U92" s="10"/>
      <c r="V92" s="6"/>
      <c r="W92" s="11"/>
      <c r="X92" s="6"/>
      <c r="Y92" s="5"/>
      <c r="Z92" s="5"/>
      <c r="AO92" s="13"/>
      <c r="AS92" s="2"/>
      <c r="BS92" s="14"/>
    </row>
    <row r="93" spans="3:71" ht="12.75">
      <c r="C93" s="22"/>
      <c r="D93" s="5"/>
      <c r="E93" s="5"/>
      <c r="F93" s="6"/>
      <c r="G93" s="6"/>
      <c r="H93" s="5"/>
      <c r="I93" s="5"/>
      <c r="J93" s="5"/>
      <c r="K93" s="5"/>
      <c r="L93" s="5"/>
      <c r="M93" s="5"/>
      <c r="N93" s="5"/>
      <c r="O93" s="5"/>
      <c r="P93" s="5"/>
      <c r="Q93" s="5"/>
      <c r="R93" s="5"/>
      <c r="S93" s="5"/>
      <c r="T93" s="10"/>
      <c r="U93" s="10"/>
      <c r="V93" s="6"/>
      <c r="W93" s="11"/>
      <c r="X93" s="6"/>
      <c r="Y93" s="5"/>
      <c r="Z93" s="5"/>
      <c r="AO93" s="13"/>
      <c r="AS93" s="2"/>
      <c r="BS93" s="14"/>
    </row>
    <row r="94" spans="3:71" ht="12.75">
      <c r="C94" s="22"/>
      <c r="D94" s="5"/>
      <c r="E94" s="5"/>
      <c r="F94" s="6"/>
      <c r="G94" s="6"/>
      <c r="H94" s="5"/>
      <c r="I94" s="5"/>
      <c r="J94" s="5"/>
      <c r="K94" s="5"/>
      <c r="L94" s="5"/>
      <c r="M94" s="5"/>
      <c r="N94" s="5"/>
      <c r="O94" s="5"/>
      <c r="P94" s="5"/>
      <c r="Q94" s="5"/>
      <c r="R94" s="5"/>
      <c r="S94" s="5"/>
      <c r="T94" s="10"/>
      <c r="U94" s="10"/>
      <c r="V94" s="6"/>
      <c r="W94" s="11"/>
      <c r="X94" s="6"/>
      <c r="Y94" s="5"/>
      <c r="Z94" s="5"/>
      <c r="AO94" s="13"/>
      <c r="AS94" s="2"/>
      <c r="BS94" s="14"/>
    </row>
    <row r="95" spans="3:71" ht="12.75">
      <c r="C95" s="22"/>
      <c r="D95" s="5"/>
      <c r="E95" s="5"/>
      <c r="F95" s="6"/>
      <c r="G95" s="6"/>
      <c r="H95" s="5"/>
      <c r="I95" s="5"/>
      <c r="J95" s="5"/>
      <c r="K95" s="5"/>
      <c r="L95" s="5"/>
      <c r="M95" s="5"/>
      <c r="N95" s="5"/>
      <c r="O95" s="5"/>
      <c r="P95" s="5"/>
      <c r="Q95" s="5"/>
      <c r="R95" s="5"/>
      <c r="S95" s="5"/>
      <c r="T95" s="10"/>
      <c r="U95" s="10"/>
      <c r="V95" s="6"/>
      <c r="W95" s="11"/>
      <c r="X95" s="6"/>
      <c r="Y95" s="5"/>
      <c r="Z95" s="5"/>
      <c r="AO95" s="13"/>
      <c r="AS95" s="2"/>
      <c r="BS95" s="14"/>
    </row>
    <row r="96" spans="3:71" ht="12.75">
      <c r="C96" s="22"/>
      <c r="D96" s="5"/>
      <c r="E96" s="5"/>
      <c r="F96" s="6"/>
      <c r="G96" s="6"/>
      <c r="H96" s="5"/>
      <c r="I96" s="5"/>
      <c r="J96" s="5"/>
      <c r="K96" s="5"/>
      <c r="L96" s="5"/>
      <c r="M96" s="5"/>
      <c r="N96" s="5"/>
      <c r="O96" s="5"/>
      <c r="P96" s="5"/>
      <c r="Q96" s="5"/>
      <c r="R96" s="5"/>
      <c r="S96" s="5"/>
      <c r="T96" s="10"/>
      <c r="U96" s="10"/>
      <c r="V96" s="6"/>
      <c r="W96" s="11"/>
      <c r="X96" s="6"/>
      <c r="Y96" s="5"/>
      <c r="Z96" s="5"/>
      <c r="AO96" s="13"/>
      <c r="AS96" s="2"/>
      <c r="BS96" s="14"/>
    </row>
    <row r="97" spans="3:71" ht="12.75">
      <c r="C97" s="22"/>
      <c r="D97" s="5"/>
      <c r="E97" s="5"/>
      <c r="F97" s="6"/>
      <c r="G97" s="6"/>
      <c r="H97" s="5"/>
      <c r="I97" s="5"/>
      <c r="J97" s="5"/>
      <c r="K97" s="5"/>
      <c r="L97" s="5"/>
      <c r="M97" s="5"/>
      <c r="N97" s="5"/>
      <c r="O97" s="5"/>
      <c r="P97" s="5"/>
      <c r="Q97" s="5"/>
      <c r="R97" s="5"/>
      <c r="S97" s="5"/>
      <c r="T97" s="10"/>
      <c r="U97" s="10"/>
      <c r="V97" s="6"/>
      <c r="W97" s="11"/>
      <c r="X97" s="6"/>
      <c r="Y97" s="5"/>
      <c r="Z97" s="5"/>
      <c r="AO97" s="13"/>
      <c r="AS97" s="2"/>
      <c r="BS97" s="14"/>
    </row>
    <row r="98" spans="3:71" ht="12.75">
      <c r="C98" s="22"/>
      <c r="D98" s="5"/>
      <c r="E98" s="5"/>
      <c r="F98" s="6"/>
      <c r="G98" s="6"/>
      <c r="H98" s="5"/>
      <c r="I98" s="5"/>
      <c r="J98" s="5"/>
      <c r="K98" s="5"/>
      <c r="L98" s="5"/>
      <c r="M98" s="5"/>
      <c r="N98" s="5"/>
      <c r="O98" s="5"/>
      <c r="P98" s="5"/>
      <c r="Q98" s="5"/>
      <c r="R98" s="5"/>
      <c r="S98" s="5"/>
      <c r="T98" s="10"/>
      <c r="U98" s="10"/>
      <c r="V98" s="6"/>
      <c r="W98" s="11"/>
      <c r="X98" s="6"/>
      <c r="Y98" s="5"/>
      <c r="Z98" s="5"/>
      <c r="AO98" s="13"/>
      <c r="AS98" s="2"/>
      <c r="BS98" s="14"/>
    </row>
    <row r="99" spans="3:71" ht="12.75">
      <c r="C99" s="22"/>
      <c r="D99" s="5"/>
      <c r="E99" s="5"/>
      <c r="F99" s="6"/>
      <c r="G99" s="6"/>
      <c r="H99" s="5"/>
      <c r="I99" s="5"/>
      <c r="J99" s="5"/>
      <c r="K99" s="5"/>
      <c r="L99" s="5"/>
      <c r="M99" s="5"/>
      <c r="N99" s="5"/>
      <c r="O99" s="5"/>
      <c r="P99" s="5"/>
      <c r="Q99" s="5"/>
      <c r="R99" s="5"/>
      <c r="S99" s="5"/>
      <c r="T99" s="10"/>
      <c r="U99" s="10"/>
      <c r="V99" s="6"/>
      <c r="W99" s="11"/>
      <c r="X99" s="6"/>
      <c r="Y99" s="5"/>
      <c r="Z99" s="5"/>
      <c r="AO99" s="13"/>
      <c r="AS99" s="2"/>
      <c r="BS99" s="14"/>
    </row>
    <row r="100" spans="3:71" ht="12.75">
      <c r="C100" s="22"/>
      <c r="D100" s="5"/>
      <c r="E100" s="5"/>
      <c r="F100" s="6"/>
      <c r="G100" s="6"/>
      <c r="H100" s="5"/>
      <c r="I100" s="5"/>
      <c r="J100" s="5"/>
      <c r="K100" s="5"/>
      <c r="L100" s="5"/>
      <c r="M100" s="5"/>
      <c r="N100" s="5"/>
      <c r="O100" s="5"/>
      <c r="P100" s="5"/>
      <c r="Q100" s="5"/>
      <c r="R100" s="5"/>
      <c r="S100" s="5"/>
      <c r="T100" s="10"/>
      <c r="U100" s="10"/>
      <c r="V100" s="6"/>
      <c r="W100" s="11"/>
      <c r="X100" s="6"/>
      <c r="Y100" s="5"/>
      <c r="Z100" s="5"/>
      <c r="AO100" s="13"/>
      <c r="AS100" s="2"/>
      <c r="BS100" s="14"/>
    </row>
    <row r="101" spans="3:71" ht="12.75">
      <c r="C101" s="22"/>
      <c r="D101" s="5"/>
      <c r="E101" s="5"/>
      <c r="F101" s="6"/>
      <c r="G101" s="6"/>
      <c r="H101" s="5"/>
      <c r="I101" s="5"/>
      <c r="J101" s="5"/>
      <c r="K101" s="5"/>
      <c r="L101" s="5"/>
      <c r="M101" s="5"/>
      <c r="N101" s="5"/>
      <c r="O101" s="5"/>
      <c r="P101" s="5"/>
      <c r="Q101" s="5"/>
      <c r="R101" s="5"/>
      <c r="S101" s="5"/>
      <c r="T101" s="10"/>
      <c r="U101" s="10"/>
      <c r="V101" s="6"/>
      <c r="W101" s="11"/>
      <c r="X101" s="6"/>
      <c r="Y101" s="5"/>
      <c r="Z101" s="5"/>
      <c r="AO101" s="13"/>
      <c r="AS101" s="2"/>
      <c r="BS101" s="14"/>
    </row>
    <row r="102" spans="3:71" ht="12.75">
      <c r="C102" s="22"/>
      <c r="D102" s="5"/>
      <c r="E102" s="5"/>
      <c r="F102" s="6"/>
      <c r="G102" s="6"/>
      <c r="H102" s="5"/>
      <c r="I102" s="5"/>
      <c r="J102" s="5"/>
      <c r="K102" s="5"/>
      <c r="L102" s="5"/>
      <c r="M102" s="5"/>
      <c r="N102" s="5"/>
      <c r="O102" s="5"/>
      <c r="P102" s="5"/>
      <c r="Q102" s="5"/>
      <c r="R102" s="5"/>
      <c r="S102" s="5"/>
      <c r="T102" s="10"/>
      <c r="U102" s="10"/>
      <c r="V102" s="6"/>
      <c r="W102" s="11"/>
      <c r="X102" s="6"/>
      <c r="Y102" s="5"/>
      <c r="Z102" s="5"/>
      <c r="AO102" s="13"/>
      <c r="AS102" s="2"/>
      <c r="BS102" s="14"/>
    </row>
    <row r="103" spans="3:71" ht="12.75">
      <c r="C103" s="22"/>
      <c r="D103" s="5"/>
      <c r="E103" s="5"/>
      <c r="F103" s="6"/>
      <c r="G103" s="6"/>
      <c r="H103" s="5"/>
      <c r="I103" s="5"/>
      <c r="J103" s="5"/>
      <c r="K103" s="5"/>
      <c r="L103" s="5"/>
      <c r="M103" s="5"/>
      <c r="N103" s="5"/>
      <c r="O103" s="5"/>
      <c r="P103" s="5"/>
      <c r="Q103" s="5"/>
      <c r="R103" s="5"/>
      <c r="S103" s="5"/>
      <c r="T103" s="10"/>
      <c r="U103" s="10"/>
      <c r="V103" s="6"/>
      <c r="W103" s="11"/>
      <c r="X103" s="6"/>
      <c r="Y103" s="5"/>
      <c r="Z103" s="5"/>
      <c r="AO103" s="13"/>
      <c r="AS103" s="2"/>
      <c r="BS103" s="14"/>
    </row>
    <row r="104" spans="3:71" ht="12.75">
      <c r="C104" s="22"/>
      <c r="D104" s="5"/>
      <c r="E104" s="5"/>
      <c r="F104" s="6"/>
      <c r="G104" s="6"/>
      <c r="H104" s="5"/>
      <c r="I104" s="5"/>
      <c r="J104" s="5"/>
      <c r="K104" s="5"/>
      <c r="L104" s="5"/>
      <c r="M104" s="5"/>
      <c r="N104" s="5"/>
      <c r="O104" s="5"/>
      <c r="P104" s="5"/>
      <c r="Q104" s="5"/>
      <c r="R104" s="5"/>
      <c r="S104" s="5"/>
      <c r="T104" s="10"/>
      <c r="U104" s="10"/>
      <c r="V104" s="6"/>
      <c r="W104" s="11"/>
      <c r="X104" s="6"/>
      <c r="Y104" s="5"/>
      <c r="Z104" s="5"/>
      <c r="AO104" s="13"/>
      <c r="AS104" s="2"/>
      <c r="BS104" s="14"/>
    </row>
    <row r="105" spans="3:71" ht="12.75">
      <c r="C105" s="22"/>
      <c r="D105" s="5"/>
      <c r="E105" s="5"/>
      <c r="F105" s="6"/>
      <c r="G105" s="6"/>
      <c r="H105" s="5"/>
      <c r="I105" s="5"/>
      <c r="J105" s="5"/>
      <c r="K105" s="5"/>
      <c r="L105" s="5"/>
      <c r="M105" s="5"/>
      <c r="N105" s="5"/>
      <c r="O105" s="5"/>
      <c r="P105" s="5"/>
      <c r="Q105" s="5"/>
      <c r="R105" s="5"/>
      <c r="S105" s="5"/>
      <c r="T105" s="10"/>
      <c r="U105" s="10"/>
      <c r="V105" s="6"/>
      <c r="W105" s="11"/>
      <c r="X105" s="6"/>
      <c r="Y105" s="5"/>
      <c r="Z105" s="5"/>
      <c r="AO105" s="13"/>
      <c r="AS105" s="2"/>
      <c r="BS105" s="14"/>
    </row>
    <row r="106" spans="3:71" ht="12.75">
      <c r="C106" s="22"/>
      <c r="D106" s="5"/>
      <c r="E106" s="5"/>
      <c r="F106" s="6"/>
      <c r="G106" s="6"/>
      <c r="H106" s="5"/>
      <c r="I106" s="5"/>
      <c r="J106" s="5"/>
      <c r="K106" s="5"/>
      <c r="L106" s="5"/>
      <c r="M106" s="5"/>
      <c r="N106" s="5"/>
      <c r="O106" s="5"/>
      <c r="P106" s="5"/>
      <c r="Q106" s="5"/>
      <c r="R106" s="5"/>
      <c r="S106" s="5"/>
      <c r="T106" s="10"/>
      <c r="U106" s="10"/>
      <c r="V106" s="6"/>
      <c r="W106" s="11"/>
      <c r="X106" s="6"/>
      <c r="Y106" s="5"/>
      <c r="Z106" s="5"/>
      <c r="AO106" s="13"/>
      <c r="AS106" s="2"/>
      <c r="BS106" s="14"/>
    </row>
    <row r="107" spans="3:71" ht="12.75">
      <c r="C107" s="22"/>
      <c r="D107" s="5"/>
      <c r="E107" s="5"/>
      <c r="F107" s="6"/>
      <c r="G107" s="6"/>
      <c r="H107" s="5"/>
      <c r="I107" s="5"/>
      <c r="J107" s="5"/>
      <c r="K107" s="5"/>
      <c r="L107" s="5"/>
      <c r="M107" s="5"/>
      <c r="N107" s="5"/>
      <c r="O107" s="5"/>
      <c r="P107" s="5"/>
      <c r="Q107" s="5"/>
      <c r="R107" s="5"/>
      <c r="S107" s="5"/>
      <c r="T107" s="10"/>
      <c r="U107" s="10"/>
      <c r="V107" s="6"/>
      <c r="W107" s="11"/>
      <c r="X107" s="6"/>
      <c r="Y107" s="5"/>
      <c r="Z107" s="5"/>
      <c r="AO107" s="13"/>
      <c r="AS107" s="2"/>
      <c r="BS107" s="14"/>
    </row>
    <row r="108" spans="3:71" ht="12.75">
      <c r="C108" s="22"/>
      <c r="D108" s="5"/>
      <c r="E108" s="5"/>
      <c r="F108" s="6"/>
      <c r="G108" s="6"/>
      <c r="H108" s="5"/>
      <c r="I108" s="5"/>
      <c r="J108" s="5"/>
      <c r="K108" s="5"/>
      <c r="L108" s="5"/>
      <c r="M108" s="5"/>
      <c r="N108" s="5"/>
      <c r="O108" s="5"/>
      <c r="P108" s="5"/>
      <c r="Q108" s="5"/>
      <c r="R108" s="5"/>
      <c r="S108" s="5"/>
      <c r="T108" s="10"/>
      <c r="U108" s="10"/>
      <c r="V108" s="6"/>
      <c r="W108" s="11"/>
      <c r="X108" s="6"/>
      <c r="Y108" s="5"/>
      <c r="Z108" s="5"/>
      <c r="AO108" s="13"/>
      <c r="AS108" s="2"/>
      <c r="BS108" s="14"/>
    </row>
    <row r="109" spans="3:71" ht="12.75">
      <c r="C109" s="22"/>
      <c r="D109" s="5"/>
      <c r="E109" s="5"/>
      <c r="F109" s="6"/>
      <c r="G109" s="6"/>
      <c r="H109" s="5"/>
      <c r="I109" s="5"/>
      <c r="J109" s="5"/>
      <c r="K109" s="5"/>
      <c r="L109" s="5"/>
      <c r="M109" s="5"/>
      <c r="N109" s="5"/>
      <c r="O109" s="5"/>
      <c r="P109" s="5"/>
      <c r="Q109" s="5"/>
      <c r="R109" s="5"/>
      <c r="S109" s="5"/>
      <c r="T109" s="10"/>
      <c r="U109" s="10"/>
      <c r="V109" s="6"/>
      <c r="W109" s="11"/>
      <c r="X109" s="6"/>
      <c r="Y109" s="5"/>
      <c r="Z109" s="5"/>
      <c r="AO109" s="13"/>
      <c r="AS109" s="2"/>
      <c r="BS109" s="14"/>
    </row>
    <row r="110" spans="3:71" ht="12.75">
      <c r="C110" s="22"/>
      <c r="D110" s="5"/>
      <c r="E110" s="5"/>
      <c r="F110" s="6"/>
      <c r="G110" s="6"/>
      <c r="H110" s="5"/>
      <c r="I110" s="5"/>
      <c r="J110" s="5"/>
      <c r="K110" s="5"/>
      <c r="L110" s="5"/>
      <c r="M110" s="5"/>
      <c r="N110" s="5"/>
      <c r="O110" s="5"/>
      <c r="P110" s="5"/>
      <c r="Q110" s="5"/>
      <c r="R110" s="5"/>
      <c r="S110" s="5"/>
      <c r="T110" s="10"/>
      <c r="U110" s="10"/>
      <c r="V110" s="6"/>
      <c r="W110" s="11"/>
      <c r="X110" s="6"/>
      <c r="Y110" s="5"/>
      <c r="Z110" s="5"/>
      <c r="AO110" s="13"/>
      <c r="AS110" s="2"/>
      <c r="BS110" s="14"/>
    </row>
    <row r="111" spans="3:71" ht="12.75">
      <c r="C111" s="22"/>
      <c r="D111" s="5"/>
      <c r="E111" s="5"/>
      <c r="F111" s="6"/>
      <c r="G111" s="6"/>
      <c r="H111" s="5"/>
      <c r="I111" s="5"/>
      <c r="J111" s="5"/>
      <c r="K111" s="5"/>
      <c r="L111" s="5"/>
      <c r="M111" s="5"/>
      <c r="N111" s="5"/>
      <c r="O111" s="5"/>
      <c r="P111" s="5"/>
      <c r="Q111" s="5"/>
      <c r="R111" s="5"/>
      <c r="S111" s="5"/>
      <c r="T111" s="10"/>
      <c r="U111" s="10"/>
      <c r="V111" s="6"/>
      <c r="W111" s="11"/>
      <c r="X111" s="6"/>
      <c r="Y111" s="5"/>
      <c r="Z111" s="5"/>
      <c r="AO111" s="13"/>
      <c r="AS111" s="2"/>
      <c r="BS111" s="14"/>
    </row>
    <row r="112" spans="3:71" ht="12.75">
      <c r="C112" s="22"/>
      <c r="D112" s="5"/>
      <c r="E112" s="5"/>
      <c r="F112" s="6"/>
      <c r="G112" s="6"/>
      <c r="H112" s="5"/>
      <c r="I112" s="5"/>
      <c r="J112" s="5"/>
      <c r="K112" s="5"/>
      <c r="L112" s="5"/>
      <c r="M112" s="5"/>
      <c r="N112" s="5"/>
      <c r="O112" s="5"/>
      <c r="P112" s="5"/>
      <c r="Q112" s="5"/>
      <c r="R112" s="5"/>
      <c r="S112" s="5"/>
      <c r="T112" s="10"/>
      <c r="U112" s="10"/>
      <c r="V112" s="6"/>
      <c r="W112" s="11"/>
      <c r="X112" s="6"/>
      <c r="Y112" s="5"/>
      <c r="Z112" s="5"/>
      <c r="AO112" s="13"/>
      <c r="AS112" s="2"/>
      <c r="BS112" s="14"/>
    </row>
    <row r="113" spans="3:71" ht="12.75">
      <c r="C113" s="22"/>
      <c r="D113" s="5"/>
      <c r="E113" s="5"/>
      <c r="F113" s="6"/>
      <c r="G113" s="6"/>
      <c r="H113" s="5"/>
      <c r="I113" s="5"/>
      <c r="J113" s="5"/>
      <c r="K113" s="5"/>
      <c r="L113" s="5"/>
      <c r="M113" s="5"/>
      <c r="N113" s="5"/>
      <c r="O113" s="5"/>
      <c r="P113" s="5"/>
      <c r="Q113" s="5"/>
      <c r="R113" s="5"/>
      <c r="S113" s="5"/>
      <c r="T113" s="10"/>
      <c r="U113" s="10"/>
      <c r="V113" s="6"/>
      <c r="W113" s="11"/>
      <c r="X113" s="6"/>
      <c r="Y113" s="5"/>
      <c r="Z113" s="5"/>
      <c r="AO113" s="13"/>
      <c r="AS113" s="2"/>
      <c r="BS113" s="14"/>
    </row>
    <row r="114" spans="3:71" ht="12.75">
      <c r="C114" s="22"/>
      <c r="D114" s="5"/>
      <c r="E114" s="5"/>
      <c r="F114" s="6"/>
      <c r="G114" s="6"/>
      <c r="H114" s="5"/>
      <c r="I114" s="5"/>
      <c r="J114" s="5"/>
      <c r="K114" s="5"/>
      <c r="L114" s="5"/>
      <c r="M114" s="5"/>
      <c r="N114" s="5"/>
      <c r="O114" s="5"/>
      <c r="P114" s="5"/>
      <c r="Q114" s="5"/>
      <c r="R114" s="5"/>
      <c r="S114" s="5"/>
      <c r="T114" s="10"/>
      <c r="U114" s="10"/>
      <c r="V114" s="6"/>
      <c r="W114" s="11"/>
      <c r="X114" s="6"/>
      <c r="Y114" s="5"/>
      <c r="Z114" s="5"/>
      <c r="AO114" s="13"/>
      <c r="AS114" s="2"/>
      <c r="BS114" s="14"/>
    </row>
    <row r="115" spans="3:71" ht="12.75">
      <c r="C115" s="22"/>
      <c r="D115" s="5"/>
      <c r="E115" s="5"/>
      <c r="F115" s="6"/>
      <c r="G115" s="6"/>
      <c r="H115" s="5"/>
      <c r="I115" s="5"/>
      <c r="J115" s="5"/>
      <c r="K115" s="5"/>
      <c r="L115" s="5"/>
      <c r="M115" s="5"/>
      <c r="N115" s="5"/>
      <c r="O115" s="5"/>
      <c r="P115" s="5"/>
      <c r="Q115" s="5"/>
      <c r="R115" s="5"/>
      <c r="S115" s="5"/>
      <c r="T115" s="10"/>
      <c r="U115" s="10"/>
      <c r="V115" s="6"/>
      <c r="W115" s="11"/>
      <c r="X115" s="6"/>
      <c r="Y115" s="5"/>
      <c r="Z115" s="5"/>
      <c r="AO115" s="13"/>
      <c r="AS115" s="2"/>
      <c r="BS115" s="14"/>
    </row>
    <row r="116" spans="3:71" ht="12.75">
      <c r="C116" s="22"/>
      <c r="D116" s="5"/>
      <c r="E116" s="5"/>
      <c r="F116" s="6"/>
      <c r="G116" s="6"/>
      <c r="H116" s="5"/>
      <c r="I116" s="5"/>
      <c r="J116" s="5"/>
      <c r="K116" s="5"/>
      <c r="L116" s="5"/>
      <c r="M116" s="5"/>
      <c r="N116" s="5"/>
      <c r="O116" s="5"/>
      <c r="P116" s="5"/>
      <c r="Q116" s="5"/>
      <c r="R116" s="5"/>
      <c r="S116" s="5"/>
      <c r="T116" s="10"/>
      <c r="U116" s="10"/>
      <c r="V116" s="6"/>
      <c r="W116" s="11"/>
      <c r="X116" s="6"/>
      <c r="Y116" s="5"/>
      <c r="Z116" s="5"/>
      <c r="AO116" s="13"/>
      <c r="AS116" s="2"/>
      <c r="BS116" s="14"/>
    </row>
    <row r="117" spans="3:71" ht="12.75">
      <c r="C117" s="22"/>
      <c r="D117" s="5"/>
      <c r="E117" s="5"/>
      <c r="F117" s="6"/>
      <c r="G117" s="6"/>
      <c r="H117" s="5"/>
      <c r="I117" s="5"/>
      <c r="J117" s="5"/>
      <c r="K117" s="5"/>
      <c r="L117" s="5"/>
      <c r="M117" s="5"/>
      <c r="N117" s="5"/>
      <c r="O117" s="5"/>
      <c r="P117" s="5"/>
      <c r="Q117" s="5"/>
      <c r="R117" s="5"/>
      <c r="S117" s="5"/>
      <c r="T117" s="10"/>
      <c r="U117" s="10"/>
      <c r="V117" s="6"/>
      <c r="W117" s="11"/>
      <c r="X117" s="6"/>
      <c r="Y117" s="5"/>
      <c r="Z117" s="5"/>
      <c r="AO117" s="13"/>
      <c r="AS117" s="2"/>
      <c r="BS117" s="14"/>
    </row>
    <row r="118" spans="3:71" ht="12.75">
      <c r="C118" s="22"/>
      <c r="D118" s="5"/>
      <c r="E118" s="5"/>
      <c r="F118" s="6"/>
      <c r="G118" s="6"/>
      <c r="H118" s="5"/>
      <c r="I118" s="5"/>
      <c r="J118" s="5"/>
      <c r="K118" s="5"/>
      <c r="L118" s="5"/>
      <c r="M118" s="5"/>
      <c r="N118" s="5"/>
      <c r="O118" s="5"/>
      <c r="P118" s="5"/>
      <c r="Q118" s="5"/>
      <c r="R118" s="5"/>
      <c r="S118" s="5"/>
      <c r="T118" s="10"/>
      <c r="U118" s="10"/>
      <c r="V118" s="6"/>
      <c r="W118" s="11"/>
      <c r="X118" s="6"/>
      <c r="Y118" s="5"/>
      <c r="Z118" s="5"/>
      <c r="AO118" s="13"/>
      <c r="AS118" s="2"/>
      <c r="BS118" s="14"/>
    </row>
    <row r="119" spans="3:71" ht="12.75">
      <c r="C119" s="22"/>
      <c r="D119" s="5"/>
      <c r="E119" s="5"/>
      <c r="F119" s="6"/>
      <c r="G119" s="6"/>
      <c r="H119" s="5"/>
      <c r="I119" s="5"/>
      <c r="J119" s="5"/>
      <c r="K119" s="5"/>
      <c r="L119" s="5"/>
      <c r="M119" s="5"/>
      <c r="N119" s="5"/>
      <c r="O119" s="5"/>
      <c r="P119" s="5"/>
      <c r="Q119" s="5"/>
      <c r="R119" s="5"/>
      <c r="S119" s="5"/>
      <c r="T119" s="10"/>
      <c r="U119" s="10"/>
      <c r="V119" s="6"/>
      <c r="W119" s="11"/>
      <c r="X119" s="6"/>
      <c r="Y119" s="5"/>
      <c r="Z119" s="5"/>
      <c r="AO119" s="13"/>
      <c r="AS119" s="2"/>
      <c r="BS119" s="14"/>
    </row>
    <row r="120" spans="3:71" ht="12.75">
      <c r="C120" s="22"/>
      <c r="D120" s="5"/>
      <c r="E120" s="5"/>
      <c r="F120" s="6"/>
      <c r="G120" s="6"/>
      <c r="H120" s="5"/>
      <c r="I120" s="5"/>
      <c r="J120" s="5"/>
      <c r="K120" s="5"/>
      <c r="L120" s="5"/>
      <c r="M120" s="5"/>
      <c r="N120" s="5"/>
      <c r="O120" s="5"/>
      <c r="P120" s="5"/>
      <c r="Q120" s="5"/>
      <c r="R120" s="5"/>
      <c r="S120" s="5"/>
      <c r="T120" s="10"/>
      <c r="U120" s="10"/>
      <c r="V120" s="6"/>
      <c r="W120" s="11"/>
      <c r="X120" s="6"/>
      <c r="Y120" s="5"/>
      <c r="Z120" s="5"/>
      <c r="AO120" s="13"/>
      <c r="AS120" s="2"/>
      <c r="BS120" s="14"/>
    </row>
    <row r="121" spans="3:71" ht="12.75">
      <c r="C121" s="22"/>
      <c r="D121" s="5"/>
      <c r="E121" s="5"/>
      <c r="F121" s="6"/>
      <c r="G121" s="6"/>
      <c r="H121" s="5"/>
      <c r="I121" s="5"/>
      <c r="J121" s="5"/>
      <c r="K121" s="5"/>
      <c r="L121" s="5"/>
      <c r="M121" s="5"/>
      <c r="N121" s="5"/>
      <c r="O121" s="5"/>
      <c r="P121" s="5"/>
      <c r="Q121" s="5"/>
      <c r="R121" s="5"/>
      <c r="S121" s="5"/>
      <c r="T121" s="10"/>
      <c r="U121" s="10"/>
      <c r="V121" s="6"/>
      <c r="W121" s="11"/>
      <c r="X121" s="6"/>
      <c r="Y121" s="5"/>
      <c r="Z121" s="5"/>
      <c r="AO121" s="13"/>
      <c r="AS121" s="2"/>
      <c r="BS121" s="14"/>
    </row>
    <row r="122" spans="3:71" ht="12.75">
      <c r="C122" s="22"/>
      <c r="D122" s="5"/>
      <c r="E122" s="5"/>
      <c r="F122" s="6"/>
      <c r="G122" s="6"/>
      <c r="H122" s="5"/>
      <c r="I122" s="5"/>
      <c r="J122" s="5"/>
      <c r="K122" s="5"/>
      <c r="L122" s="5"/>
      <c r="M122" s="5"/>
      <c r="N122" s="5"/>
      <c r="O122" s="5"/>
      <c r="P122" s="5"/>
      <c r="Q122" s="5"/>
      <c r="R122" s="5"/>
      <c r="S122" s="5"/>
      <c r="T122" s="10"/>
      <c r="U122" s="10"/>
      <c r="V122" s="6"/>
      <c r="W122" s="11"/>
      <c r="X122" s="6"/>
      <c r="Y122" s="5"/>
      <c r="Z122" s="5"/>
      <c r="AO122" s="13"/>
      <c r="AS122" s="2"/>
      <c r="BS122" s="14"/>
    </row>
    <row r="123" spans="3:71" ht="12.75">
      <c r="C123" s="22"/>
      <c r="D123" s="5"/>
      <c r="E123" s="5"/>
      <c r="F123" s="6"/>
      <c r="G123" s="6"/>
      <c r="H123" s="5"/>
      <c r="I123" s="5"/>
      <c r="J123" s="5"/>
      <c r="K123" s="5"/>
      <c r="L123" s="5"/>
      <c r="M123" s="5"/>
      <c r="N123" s="5"/>
      <c r="O123" s="5"/>
      <c r="P123" s="5"/>
      <c r="Q123" s="5"/>
      <c r="R123" s="5"/>
      <c r="S123" s="5"/>
      <c r="T123" s="10"/>
      <c r="U123" s="10"/>
      <c r="V123" s="6"/>
      <c r="W123" s="11"/>
      <c r="X123" s="6"/>
      <c r="Y123" s="5"/>
      <c r="Z123" s="5"/>
      <c r="AO123" s="13"/>
      <c r="AS123" s="2"/>
      <c r="BS123" s="14"/>
    </row>
    <row r="124" spans="3:71" ht="12.75">
      <c r="C124" s="22"/>
      <c r="D124" s="5"/>
      <c r="E124" s="5"/>
      <c r="F124" s="6"/>
      <c r="G124" s="6"/>
      <c r="H124" s="5"/>
      <c r="I124" s="5"/>
      <c r="J124" s="5"/>
      <c r="K124" s="5"/>
      <c r="L124" s="5"/>
      <c r="M124" s="5"/>
      <c r="N124" s="5"/>
      <c r="O124" s="5"/>
      <c r="P124" s="5"/>
      <c r="Q124" s="5"/>
      <c r="R124" s="5"/>
      <c r="S124" s="5"/>
      <c r="T124" s="10"/>
      <c r="U124" s="10"/>
      <c r="V124" s="6"/>
      <c r="W124" s="11"/>
      <c r="X124" s="6"/>
      <c r="Y124" s="5"/>
      <c r="Z124" s="5"/>
      <c r="AO124" s="13"/>
      <c r="AS124" s="2"/>
      <c r="BS124" s="14"/>
    </row>
    <row r="125" spans="3:71" ht="12.75">
      <c r="C125" s="22"/>
      <c r="D125" s="5"/>
      <c r="E125" s="5"/>
      <c r="F125" s="6"/>
      <c r="G125" s="6"/>
      <c r="H125" s="5"/>
      <c r="I125" s="5"/>
      <c r="J125" s="5"/>
      <c r="K125" s="5"/>
      <c r="L125" s="5"/>
      <c r="M125" s="5"/>
      <c r="N125" s="5"/>
      <c r="O125" s="5"/>
      <c r="P125" s="5"/>
      <c r="Q125" s="5"/>
      <c r="R125" s="5"/>
      <c r="S125" s="5"/>
      <c r="T125" s="10"/>
      <c r="U125" s="10"/>
      <c r="V125" s="6"/>
      <c r="W125" s="11"/>
      <c r="X125" s="6"/>
      <c r="Y125" s="5"/>
      <c r="Z125" s="5"/>
      <c r="AO125" s="13"/>
      <c r="AS125" s="2"/>
      <c r="BS125" s="14"/>
    </row>
    <row r="126" spans="3:71" ht="12.75">
      <c r="C126" s="22"/>
      <c r="D126" s="5"/>
      <c r="E126" s="5"/>
      <c r="F126" s="6"/>
      <c r="G126" s="6"/>
      <c r="H126" s="5"/>
      <c r="I126" s="5"/>
      <c r="J126" s="5"/>
      <c r="K126" s="5"/>
      <c r="L126" s="5"/>
      <c r="M126" s="5"/>
      <c r="N126" s="5"/>
      <c r="O126" s="5"/>
      <c r="P126" s="5"/>
      <c r="Q126" s="5"/>
      <c r="R126" s="5"/>
      <c r="S126" s="5"/>
      <c r="T126" s="10"/>
      <c r="U126" s="10"/>
      <c r="V126" s="6"/>
      <c r="W126" s="11"/>
      <c r="X126" s="6"/>
      <c r="Y126" s="5"/>
      <c r="Z126" s="5"/>
      <c r="AO126" s="13"/>
      <c r="AS126" s="2"/>
      <c r="BS126" s="14"/>
    </row>
    <row r="127" spans="3:71" ht="12.75">
      <c r="C127" s="22"/>
      <c r="D127" s="5"/>
      <c r="E127" s="5"/>
      <c r="F127" s="6"/>
      <c r="G127" s="6"/>
      <c r="H127" s="5"/>
      <c r="I127" s="5"/>
      <c r="J127" s="5"/>
      <c r="K127" s="5"/>
      <c r="L127" s="5"/>
      <c r="M127" s="5"/>
      <c r="N127" s="5"/>
      <c r="O127" s="5"/>
      <c r="P127" s="5"/>
      <c r="Q127" s="5"/>
      <c r="R127" s="5"/>
      <c r="S127" s="5"/>
      <c r="T127" s="10"/>
      <c r="U127" s="10"/>
      <c r="V127" s="6"/>
      <c r="W127" s="11"/>
      <c r="X127" s="6"/>
      <c r="Y127" s="5"/>
      <c r="Z127" s="5"/>
      <c r="AO127" s="13"/>
      <c r="AS127" s="2"/>
      <c r="BS127" s="14"/>
    </row>
    <row r="128" spans="3:71" ht="12.75">
      <c r="C128" s="22"/>
      <c r="D128" s="5"/>
      <c r="E128" s="5"/>
      <c r="F128" s="6"/>
      <c r="G128" s="6"/>
      <c r="H128" s="5"/>
      <c r="I128" s="5"/>
      <c r="J128" s="5"/>
      <c r="K128" s="5"/>
      <c r="L128" s="5"/>
      <c r="M128" s="5"/>
      <c r="N128" s="5"/>
      <c r="O128" s="5"/>
      <c r="P128" s="5"/>
      <c r="Q128" s="5"/>
      <c r="R128" s="5"/>
      <c r="S128" s="5"/>
      <c r="T128" s="10"/>
      <c r="U128" s="10"/>
      <c r="V128" s="6"/>
      <c r="W128" s="11"/>
      <c r="X128" s="6"/>
      <c r="Y128" s="5"/>
      <c r="Z128" s="5"/>
      <c r="AO128" s="13"/>
      <c r="AS128" s="2"/>
      <c r="BS128" s="14"/>
    </row>
    <row r="129" spans="3:71" ht="12.75">
      <c r="C129" s="22"/>
      <c r="D129" s="5"/>
      <c r="E129" s="5"/>
      <c r="F129" s="6"/>
      <c r="G129" s="6"/>
      <c r="H129" s="5"/>
      <c r="I129" s="5"/>
      <c r="J129" s="5"/>
      <c r="K129" s="5"/>
      <c r="L129" s="5"/>
      <c r="M129" s="5"/>
      <c r="N129" s="5"/>
      <c r="O129" s="5"/>
      <c r="P129" s="5"/>
      <c r="Q129" s="5"/>
      <c r="R129" s="5"/>
      <c r="S129" s="5"/>
      <c r="T129" s="10"/>
      <c r="U129" s="10"/>
      <c r="V129" s="6"/>
      <c r="W129" s="11"/>
      <c r="X129" s="6"/>
      <c r="Y129" s="5"/>
      <c r="Z129" s="5"/>
      <c r="AO129" s="13"/>
      <c r="AS129" s="2"/>
      <c r="BS129" s="14"/>
    </row>
    <row r="130" spans="3:71" ht="12.75">
      <c r="C130" s="22"/>
      <c r="D130" s="5"/>
      <c r="E130" s="5"/>
      <c r="F130" s="6"/>
      <c r="G130" s="6"/>
      <c r="H130" s="5"/>
      <c r="I130" s="5"/>
      <c r="J130" s="5"/>
      <c r="K130" s="5"/>
      <c r="L130" s="5"/>
      <c r="M130" s="5"/>
      <c r="N130" s="5"/>
      <c r="O130" s="5"/>
      <c r="P130" s="5"/>
      <c r="Q130" s="5"/>
      <c r="R130" s="5"/>
      <c r="S130" s="5"/>
      <c r="T130" s="10"/>
      <c r="U130" s="10"/>
      <c r="V130" s="6"/>
      <c r="W130" s="11"/>
      <c r="X130" s="6"/>
      <c r="Y130" s="5"/>
      <c r="Z130" s="5"/>
      <c r="AO130" s="13"/>
      <c r="AS130" s="2"/>
      <c r="BS130" s="14"/>
    </row>
    <row r="131" spans="3:71" ht="12.75">
      <c r="C131" s="22"/>
      <c r="D131" s="5"/>
      <c r="E131" s="5"/>
      <c r="F131" s="6"/>
      <c r="G131" s="6"/>
      <c r="H131" s="5"/>
      <c r="I131" s="5"/>
      <c r="J131" s="5"/>
      <c r="K131" s="5"/>
      <c r="L131" s="5"/>
      <c r="M131" s="5"/>
      <c r="N131" s="5"/>
      <c r="O131" s="5"/>
      <c r="P131" s="5"/>
      <c r="Q131" s="5"/>
      <c r="R131" s="5"/>
      <c r="S131" s="5"/>
      <c r="T131" s="10"/>
      <c r="U131" s="10"/>
      <c r="V131" s="6"/>
      <c r="W131" s="11"/>
      <c r="X131" s="6"/>
      <c r="Y131" s="5"/>
      <c r="Z131" s="5"/>
      <c r="AO131" s="13"/>
      <c r="AS131" s="2"/>
      <c r="BS131" s="14"/>
    </row>
    <row r="132" spans="3:71" ht="12.75">
      <c r="C132" s="22"/>
      <c r="D132" s="5"/>
      <c r="E132" s="5"/>
      <c r="F132" s="6"/>
      <c r="G132" s="6"/>
      <c r="H132" s="5"/>
      <c r="I132" s="5"/>
      <c r="J132" s="5"/>
      <c r="K132" s="5"/>
      <c r="L132" s="5"/>
      <c r="M132" s="5"/>
      <c r="N132" s="5"/>
      <c r="O132" s="5"/>
      <c r="P132" s="5"/>
      <c r="Q132" s="5"/>
      <c r="R132" s="5"/>
      <c r="S132" s="5"/>
      <c r="T132" s="10"/>
      <c r="U132" s="10"/>
      <c r="V132" s="6"/>
      <c r="W132" s="11"/>
      <c r="X132" s="6"/>
      <c r="Y132" s="5"/>
      <c r="Z132" s="5"/>
      <c r="AO132" s="13"/>
      <c r="AS132" s="2"/>
      <c r="BS132" s="14"/>
    </row>
    <row r="133" spans="3:71" ht="12.75">
      <c r="C133" s="22"/>
      <c r="D133" s="5"/>
      <c r="E133" s="5"/>
      <c r="F133" s="6"/>
      <c r="G133" s="6"/>
      <c r="H133" s="5"/>
      <c r="I133" s="5"/>
      <c r="J133" s="5"/>
      <c r="K133" s="5"/>
      <c r="L133" s="5"/>
      <c r="M133" s="5"/>
      <c r="N133" s="5"/>
      <c r="O133" s="5"/>
      <c r="P133" s="5"/>
      <c r="Q133" s="5"/>
      <c r="R133" s="5"/>
      <c r="S133" s="5"/>
      <c r="T133" s="10"/>
      <c r="U133" s="10"/>
      <c r="V133" s="6"/>
      <c r="W133" s="11"/>
      <c r="X133" s="6"/>
      <c r="Y133" s="5"/>
      <c r="Z133" s="5"/>
      <c r="AO133" s="13"/>
      <c r="AS133" s="2"/>
      <c r="BS133" s="14"/>
    </row>
    <row r="134" spans="3:71" ht="12.75">
      <c r="C134" s="22"/>
      <c r="D134" s="5"/>
      <c r="E134" s="5"/>
      <c r="F134" s="6"/>
      <c r="G134" s="6"/>
      <c r="H134" s="5"/>
      <c r="I134" s="5"/>
      <c r="J134" s="5"/>
      <c r="K134" s="5"/>
      <c r="L134" s="5"/>
      <c r="M134" s="5"/>
      <c r="N134" s="5"/>
      <c r="O134" s="5"/>
      <c r="P134" s="5"/>
      <c r="Q134" s="5"/>
      <c r="R134" s="5"/>
      <c r="S134" s="5"/>
      <c r="T134" s="10"/>
      <c r="U134" s="10"/>
      <c r="V134" s="6"/>
      <c r="W134" s="11"/>
      <c r="X134" s="6"/>
      <c r="Y134" s="5"/>
      <c r="Z134" s="5"/>
      <c r="AO134" s="13"/>
      <c r="AS134" s="2"/>
      <c r="BS134" s="14"/>
    </row>
    <row r="135" spans="3:71" ht="12.75">
      <c r="C135" s="22"/>
      <c r="D135" s="5"/>
      <c r="E135" s="5"/>
      <c r="F135" s="6"/>
      <c r="G135" s="6"/>
      <c r="H135" s="5"/>
      <c r="I135" s="5"/>
      <c r="J135" s="5"/>
      <c r="K135" s="5"/>
      <c r="L135" s="5"/>
      <c r="M135" s="5"/>
      <c r="N135" s="5"/>
      <c r="O135" s="5"/>
      <c r="P135" s="5"/>
      <c r="Q135" s="5"/>
      <c r="R135" s="5"/>
      <c r="S135" s="5"/>
      <c r="T135" s="10"/>
      <c r="U135" s="10"/>
      <c r="V135" s="6"/>
      <c r="W135" s="11"/>
      <c r="X135" s="6"/>
      <c r="Y135" s="5"/>
      <c r="Z135" s="5"/>
      <c r="AO135" s="13"/>
      <c r="AS135" s="2"/>
      <c r="BS135" s="14"/>
    </row>
    <row r="136" spans="3:71" ht="12.75">
      <c r="C136" s="22"/>
      <c r="D136" s="5"/>
      <c r="E136" s="5"/>
      <c r="F136" s="6"/>
      <c r="G136" s="6"/>
      <c r="H136" s="5"/>
      <c r="I136" s="5"/>
      <c r="J136" s="5"/>
      <c r="K136" s="5"/>
      <c r="L136" s="5"/>
      <c r="M136" s="5"/>
      <c r="N136" s="5"/>
      <c r="O136" s="5"/>
      <c r="P136" s="5"/>
      <c r="Q136" s="5"/>
      <c r="R136" s="5"/>
      <c r="S136" s="5"/>
      <c r="T136" s="10"/>
      <c r="U136" s="10"/>
      <c r="V136" s="6"/>
      <c r="W136" s="11"/>
      <c r="X136" s="6"/>
      <c r="Y136" s="5"/>
      <c r="Z136" s="5"/>
      <c r="AO136" s="13"/>
      <c r="AS136" s="2"/>
      <c r="BS136" s="14"/>
    </row>
    <row r="137" spans="3:71" ht="12.75">
      <c r="C137" s="22"/>
      <c r="D137" s="5"/>
      <c r="E137" s="5"/>
      <c r="F137" s="6"/>
      <c r="G137" s="6"/>
      <c r="H137" s="5"/>
      <c r="I137" s="5"/>
      <c r="J137" s="5"/>
      <c r="K137" s="5"/>
      <c r="L137" s="5"/>
      <c r="M137" s="5"/>
      <c r="N137" s="5"/>
      <c r="O137" s="5"/>
      <c r="P137" s="5"/>
      <c r="Q137" s="5"/>
      <c r="R137" s="5"/>
      <c r="S137" s="5"/>
      <c r="T137" s="10"/>
      <c r="U137" s="10"/>
      <c r="V137" s="6"/>
      <c r="W137" s="11"/>
      <c r="X137" s="6"/>
      <c r="Y137" s="5"/>
      <c r="Z137" s="5"/>
      <c r="AO137" s="13"/>
      <c r="AS137" s="2"/>
      <c r="BS137" s="14"/>
    </row>
    <row r="138" spans="3:71" ht="12.75">
      <c r="C138" s="22"/>
      <c r="D138" s="5"/>
      <c r="E138" s="5"/>
      <c r="F138" s="6"/>
      <c r="G138" s="6"/>
      <c r="H138" s="5"/>
      <c r="I138" s="5"/>
      <c r="J138" s="5"/>
      <c r="K138" s="5"/>
      <c r="L138" s="5"/>
      <c r="M138" s="5"/>
      <c r="N138" s="5"/>
      <c r="O138" s="5"/>
      <c r="P138" s="5"/>
      <c r="Q138" s="5"/>
      <c r="R138" s="5"/>
      <c r="S138" s="5"/>
      <c r="T138" s="10"/>
      <c r="U138" s="10"/>
      <c r="V138" s="6"/>
      <c r="W138" s="11"/>
      <c r="X138" s="6"/>
      <c r="Y138" s="5"/>
      <c r="Z138" s="5"/>
      <c r="AO138" s="13"/>
      <c r="AS138" s="2"/>
      <c r="BS138" s="14"/>
    </row>
    <row r="139" spans="3:71" ht="12.75">
      <c r="C139" s="22"/>
      <c r="D139" s="5"/>
      <c r="E139" s="5"/>
      <c r="F139" s="6"/>
      <c r="G139" s="6"/>
      <c r="H139" s="5"/>
      <c r="I139" s="5"/>
      <c r="J139" s="5"/>
      <c r="K139" s="5"/>
      <c r="L139" s="5"/>
      <c r="M139" s="5"/>
      <c r="N139" s="5"/>
      <c r="O139" s="5"/>
      <c r="P139" s="5"/>
      <c r="Q139" s="5"/>
      <c r="R139" s="5"/>
      <c r="S139" s="5"/>
      <c r="T139" s="10"/>
      <c r="U139" s="10"/>
      <c r="V139" s="6"/>
      <c r="W139" s="11"/>
      <c r="X139" s="6"/>
      <c r="Y139" s="5"/>
      <c r="Z139" s="5"/>
      <c r="AO139" s="13"/>
      <c r="AS139" s="2"/>
      <c r="BS139" s="14"/>
    </row>
    <row r="140" spans="3:71" ht="12.75">
      <c r="C140" s="22"/>
      <c r="D140" s="5"/>
      <c r="E140" s="5"/>
      <c r="F140" s="6"/>
      <c r="G140" s="6"/>
      <c r="H140" s="5"/>
      <c r="I140" s="5"/>
      <c r="J140" s="5"/>
      <c r="K140" s="5"/>
      <c r="L140" s="5"/>
      <c r="M140" s="5"/>
      <c r="N140" s="5"/>
      <c r="O140" s="5"/>
      <c r="P140" s="5"/>
      <c r="Q140" s="5"/>
      <c r="R140" s="5"/>
      <c r="S140" s="5"/>
      <c r="T140" s="10"/>
      <c r="U140" s="10"/>
      <c r="V140" s="6"/>
      <c r="W140" s="11"/>
      <c r="X140" s="6"/>
      <c r="Y140" s="5"/>
      <c r="Z140" s="5"/>
      <c r="AO140" s="13"/>
      <c r="AS140" s="2"/>
      <c r="BS140" s="14"/>
    </row>
    <row r="141" spans="3:71" ht="12.75">
      <c r="C141" s="22"/>
      <c r="D141" s="5"/>
      <c r="E141" s="5"/>
      <c r="F141" s="6"/>
      <c r="G141" s="6"/>
      <c r="H141" s="5"/>
      <c r="I141" s="5"/>
      <c r="J141" s="5"/>
      <c r="K141" s="5"/>
      <c r="L141" s="5"/>
      <c r="M141" s="5"/>
      <c r="N141" s="5"/>
      <c r="O141" s="5"/>
      <c r="P141" s="5"/>
      <c r="Q141" s="5"/>
      <c r="R141" s="5"/>
      <c r="S141" s="5"/>
      <c r="T141" s="10"/>
      <c r="U141" s="10"/>
      <c r="V141" s="6"/>
      <c r="W141" s="11"/>
      <c r="X141" s="6"/>
      <c r="Y141" s="5"/>
      <c r="Z141" s="5"/>
      <c r="AO141" s="13"/>
      <c r="AS141" s="2"/>
      <c r="BS141" s="14"/>
    </row>
    <row r="142" spans="3:71" ht="12.75">
      <c r="C142" s="22"/>
      <c r="D142" s="5"/>
      <c r="E142" s="5"/>
      <c r="F142" s="6"/>
      <c r="G142" s="6"/>
      <c r="H142" s="5"/>
      <c r="I142" s="5"/>
      <c r="J142" s="5"/>
      <c r="K142" s="5"/>
      <c r="L142" s="5"/>
      <c r="M142" s="5"/>
      <c r="N142" s="5"/>
      <c r="O142" s="5"/>
      <c r="P142" s="5"/>
      <c r="Q142" s="5"/>
      <c r="R142" s="5"/>
      <c r="S142" s="5"/>
      <c r="T142" s="10"/>
      <c r="U142" s="10"/>
      <c r="V142" s="6"/>
      <c r="W142" s="11"/>
      <c r="X142" s="6"/>
      <c r="Y142" s="5"/>
      <c r="Z142" s="5"/>
      <c r="AO142" s="13"/>
      <c r="AS142" s="2"/>
      <c r="BS142" s="14"/>
    </row>
    <row r="143" spans="3:71" ht="12.75">
      <c r="C143" s="22"/>
      <c r="D143" s="5"/>
      <c r="E143" s="5"/>
      <c r="F143" s="6"/>
      <c r="G143" s="6"/>
      <c r="H143" s="5"/>
      <c r="I143" s="5"/>
      <c r="J143" s="5"/>
      <c r="K143" s="5"/>
      <c r="L143" s="5"/>
      <c r="M143" s="5"/>
      <c r="N143" s="5"/>
      <c r="O143" s="5"/>
      <c r="P143" s="5"/>
      <c r="Q143" s="5"/>
      <c r="R143" s="5"/>
      <c r="S143" s="5"/>
      <c r="T143" s="10"/>
      <c r="U143" s="10"/>
      <c r="V143" s="6"/>
      <c r="W143" s="11"/>
      <c r="X143" s="6"/>
      <c r="Y143" s="5"/>
      <c r="Z143" s="5"/>
      <c r="AO143" s="13"/>
      <c r="AS143" s="2"/>
      <c r="BS143" s="14"/>
    </row>
    <row r="144" spans="3:71" ht="12.75">
      <c r="C144" s="22"/>
      <c r="D144" s="5"/>
      <c r="E144" s="5"/>
      <c r="F144" s="6"/>
      <c r="G144" s="6"/>
      <c r="H144" s="5"/>
      <c r="I144" s="5"/>
      <c r="J144" s="5"/>
      <c r="K144" s="5"/>
      <c r="L144" s="5"/>
      <c r="M144" s="5"/>
      <c r="N144" s="5"/>
      <c r="O144" s="5"/>
      <c r="P144" s="5"/>
      <c r="Q144" s="5"/>
      <c r="R144" s="5"/>
      <c r="S144" s="5"/>
      <c r="T144" s="10"/>
      <c r="U144" s="10"/>
      <c r="V144" s="6"/>
      <c r="W144" s="11"/>
      <c r="X144" s="6"/>
      <c r="Y144" s="5"/>
      <c r="Z144" s="5"/>
      <c r="AO144" s="13"/>
      <c r="AS144" s="2"/>
      <c r="BS144" s="14"/>
    </row>
    <row r="145" spans="3:71" ht="12.75">
      <c r="C145" s="22"/>
      <c r="D145" s="5"/>
      <c r="E145" s="5"/>
      <c r="F145" s="6"/>
      <c r="G145" s="6"/>
      <c r="H145" s="5"/>
      <c r="I145" s="5"/>
      <c r="J145" s="5"/>
      <c r="K145" s="5"/>
      <c r="L145" s="5"/>
      <c r="M145" s="5"/>
      <c r="N145" s="5"/>
      <c r="O145" s="5"/>
      <c r="P145" s="5"/>
      <c r="Q145" s="5"/>
      <c r="R145" s="5"/>
      <c r="S145" s="5"/>
      <c r="T145" s="10"/>
      <c r="U145" s="10"/>
      <c r="V145" s="6"/>
      <c r="W145" s="11"/>
      <c r="X145" s="6"/>
      <c r="Y145" s="5"/>
      <c r="Z145" s="5"/>
      <c r="AO145" s="13"/>
      <c r="AS145" s="2"/>
      <c r="BS145" s="14"/>
    </row>
    <row r="146" spans="3:71" ht="12.75">
      <c r="C146" s="22"/>
      <c r="D146" s="5"/>
      <c r="E146" s="5"/>
      <c r="F146" s="6"/>
      <c r="G146" s="6"/>
      <c r="H146" s="5"/>
      <c r="I146" s="5"/>
      <c r="J146" s="5"/>
      <c r="K146" s="5"/>
      <c r="L146" s="5"/>
      <c r="M146" s="5"/>
      <c r="N146" s="5"/>
      <c r="O146" s="5"/>
      <c r="P146" s="5"/>
      <c r="Q146" s="5"/>
      <c r="R146" s="5"/>
      <c r="S146" s="5"/>
      <c r="T146" s="10"/>
      <c r="U146" s="10"/>
      <c r="V146" s="6"/>
      <c r="W146" s="11"/>
      <c r="X146" s="6"/>
      <c r="Y146" s="5"/>
      <c r="Z146" s="5"/>
      <c r="AO146" s="13"/>
      <c r="AS146" s="2"/>
      <c r="BS146" s="14"/>
    </row>
    <row r="147" spans="3:71" ht="12.75">
      <c r="C147" s="22"/>
      <c r="D147" s="5"/>
      <c r="E147" s="5"/>
      <c r="F147" s="6"/>
      <c r="G147" s="6"/>
      <c r="H147" s="5"/>
      <c r="I147" s="5"/>
      <c r="J147" s="5"/>
      <c r="K147" s="5"/>
      <c r="L147" s="5"/>
      <c r="M147" s="5"/>
      <c r="N147" s="5"/>
      <c r="O147" s="5"/>
      <c r="P147" s="5"/>
      <c r="Q147" s="5"/>
      <c r="R147" s="5"/>
      <c r="S147" s="5"/>
      <c r="T147" s="10"/>
      <c r="U147" s="10"/>
      <c r="V147" s="6"/>
      <c r="W147" s="11"/>
      <c r="X147" s="6"/>
      <c r="Y147" s="5"/>
      <c r="Z147" s="5"/>
      <c r="AO147" s="13"/>
      <c r="AS147" s="2"/>
      <c r="BS147" s="14"/>
    </row>
    <row r="148" spans="3:71" ht="12.75">
      <c r="C148" s="22"/>
      <c r="D148" s="5"/>
      <c r="E148" s="5"/>
      <c r="F148" s="6"/>
      <c r="G148" s="6"/>
      <c r="H148" s="5"/>
      <c r="I148" s="5"/>
      <c r="J148" s="5"/>
      <c r="K148" s="5"/>
      <c r="L148" s="5"/>
      <c r="M148" s="5"/>
      <c r="N148" s="5"/>
      <c r="O148" s="5"/>
      <c r="P148" s="5"/>
      <c r="Q148" s="5"/>
      <c r="R148" s="5"/>
      <c r="S148" s="5"/>
      <c r="T148" s="10"/>
      <c r="U148" s="10"/>
      <c r="V148" s="6"/>
      <c r="W148" s="11"/>
      <c r="X148" s="6"/>
      <c r="Y148" s="5"/>
      <c r="Z148" s="5"/>
      <c r="AO148" s="13"/>
      <c r="AS148" s="2"/>
      <c r="BS148" s="14"/>
    </row>
    <row r="149" spans="3:71" ht="12.75">
      <c r="C149" s="22"/>
      <c r="D149" s="5"/>
      <c r="E149" s="5"/>
      <c r="F149" s="6"/>
      <c r="G149" s="6"/>
      <c r="H149" s="5"/>
      <c r="I149" s="5"/>
      <c r="J149" s="5"/>
      <c r="K149" s="5"/>
      <c r="L149" s="5"/>
      <c r="M149" s="5"/>
      <c r="N149" s="5"/>
      <c r="O149" s="5"/>
      <c r="P149" s="5"/>
      <c r="Q149" s="5"/>
      <c r="R149" s="5"/>
      <c r="S149" s="5"/>
      <c r="T149" s="10"/>
      <c r="U149" s="10"/>
      <c r="V149" s="6"/>
      <c r="W149" s="11"/>
      <c r="X149" s="6"/>
      <c r="Y149" s="5"/>
      <c r="Z149" s="5"/>
      <c r="AO149" s="13"/>
      <c r="AS149" s="2"/>
      <c r="BS149" s="14"/>
    </row>
    <row r="150" spans="3:71" ht="12.75">
      <c r="C150" s="22"/>
      <c r="D150" s="5"/>
      <c r="E150" s="5"/>
      <c r="F150" s="6"/>
      <c r="G150" s="6"/>
      <c r="H150" s="5"/>
      <c r="I150" s="5"/>
      <c r="J150" s="5"/>
      <c r="K150" s="5"/>
      <c r="L150" s="5"/>
      <c r="M150" s="5"/>
      <c r="N150" s="5"/>
      <c r="O150" s="5"/>
      <c r="P150" s="5"/>
      <c r="Q150" s="5"/>
      <c r="R150" s="5"/>
      <c r="S150" s="5"/>
      <c r="T150" s="10"/>
      <c r="U150" s="10"/>
      <c r="V150" s="6"/>
      <c r="W150" s="11"/>
      <c r="X150" s="6"/>
      <c r="Y150" s="5"/>
      <c r="Z150" s="5"/>
      <c r="AO150" s="13"/>
      <c r="AS150" s="2"/>
      <c r="BS150" s="14"/>
    </row>
    <row r="151" spans="3:71" ht="12.75">
      <c r="C151" s="22"/>
      <c r="D151" s="5"/>
      <c r="E151" s="5"/>
      <c r="F151" s="6"/>
      <c r="G151" s="6"/>
      <c r="H151" s="5"/>
      <c r="I151" s="5"/>
      <c r="J151" s="5"/>
      <c r="K151" s="5"/>
      <c r="L151" s="5"/>
      <c r="M151" s="5"/>
      <c r="N151" s="5"/>
      <c r="O151" s="5"/>
      <c r="P151" s="5"/>
      <c r="Q151" s="5"/>
      <c r="R151" s="5"/>
      <c r="S151" s="5"/>
      <c r="T151" s="10"/>
      <c r="U151" s="10"/>
      <c r="V151" s="6"/>
      <c r="W151" s="11"/>
      <c r="X151" s="6"/>
      <c r="Y151" s="5"/>
      <c r="Z151" s="5"/>
      <c r="AO151" s="13"/>
      <c r="AS151" s="2"/>
      <c r="BS151" s="14"/>
    </row>
    <row r="152" spans="3:71" ht="12.75">
      <c r="C152" s="22"/>
      <c r="D152" s="5"/>
      <c r="E152" s="5"/>
      <c r="F152" s="6"/>
      <c r="G152" s="6"/>
      <c r="H152" s="5"/>
      <c r="I152" s="5"/>
      <c r="J152" s="5"/>
      <c r="K152" s="5"/>
      <c r="L152" s="5"/>
      <c r="M152" s="5"/>
      <c r="N152" s="5"/>
      <c r="O152" s="5"/>
      <c r="P152" s="5"/>
      <c r="Q152" s="5"/>
      <c r="R152" s="5"/>
      <c r="S152" s="5"/>
      <c r="T152" s="10"/>
      <c r="U152" s="10"/>
      <c r="V152" s="6"/>
      <c r="W152" s="11"/>
      <c r="X152" s="6"/>
      <c r="Y152" s="5"/>
      <c r="Z152" s="5"/>
      <c r="AO152" s="13"/>
      <c r="AS152" s="2"/>
      <c r="BS152" s="14"/>
    </row>
    <row r="153" spans="3:71" ht="12.75">
      <c r="C153" s="22"/>
      <c r="D153" s="5"/>
      <c r="E153" s="5"/>
      <c r="F153" s="6"/>
      <c r="G153" s="6"/>
      <c r="H153" s="5"/>
      <c r="I153" s="5"/>
      <c r="J153" s="5"/>
      <c r="K153" s="5"/>
      <c r="L153" s="5"/>
      <c r="M153" s="5"/>
      <c r="N153" s="5"/>
      <c r="O153" s="5"/>
      <c r="P153" s="5"/>
      <c r="Q153" s="5"/>
      <c r="R153" s="5"/>
      <c r="S153" s="5"/>
      <c r="T153" s="10"/>
      <c r="U153" s="10"/>
      <c r="V153" s="6"/>
      <c r="W153" s="11"/>
      <c r="X153" s="6"/>
      <c r="Y153" s="5"/>
      <c r="Z153" s="5"/>
      <c r="AO153" s="13"/>
      <c r="AS153" s="2"/>
      <c r="BS153" s="14"/>
    </row>
    <row r="154" spans="3:71" ht="12.75">
      <c r="C154" s="22"/>
      <c r="D154" s="5"/>
      <c r="E154" s="5"/>
      <c r="F154" s="6"/>
      <c r="G154" s="6"/>
      <c r="H154" s="5"/>
      <c r="I154" s="5"/>
      <c r="J154" s="5"/>
      <c r="K154" s="5"/>
      <c r="L154" s="5"/>
      <c r="M154" s="5"/>
      <c r="N154" s="5"/>
      <c r="O154" s="5"/>
      <c r="P154" s="5"/>
      <c r="Q154" s="5"/>
      <c r="R154" s="5"/>
      <c r="S154" s="5"/>
      <c r="T154" s="10"/>
      <c r="U154" s="10"/>
      <c r="V154" s="6"/>
      <c r="W154" s="11"/>
      <c r="X154" s="6"/>
      <c r="Y154" s="5"/>
      <c r="Z154" s="5"/>
      <c r="AO154" s="13"/>
      <c r="AS154" s="2"/>
      <c r="BS154" s="14"/>
    </row>
    <row r="155" spans="3:71" ht="12.75">
      <c r="C155" s="22"/>
      <c r="D155" s="5"/>
      <c r="E155" s="5"/>
      <c r="F155" s="6"/>
      <c r="G155" s="6"/>
      <c r="H155" s="5"/>
      <c r="I155" s="5"/>
      <c r="J155" s="5"/>
      <c r="K155" s="5"/>
      <c r="L155" s="5"/>
      <c r="M155" s="5"/>
      <c r="N155" s="5"/>
      <c r="O155" s="5"/>
      <c r="P155" s="5"/>
      <c r="Q155" s="5"/>
      <c r="R155" s="5"/>
      <c r="S155" s="5"/>
      <c r="T155" s="10"/>
      <c r="U155" s="10"/>
      <c r="V155" s="6"/>
      <c r="W155" s="11"/>
      <c r="X155" s="6"/>
      <c r="Y155" s="5"/>
      <c r="Z155" s="5"/>
      <c r="AO155" s="13"/>
      <c r="AS155" s="2"/>
      <c r="BS155" s="14"/>
    </row>
    <row r="156" spans="3:71" ht="12.75">
      <c r="C156" s="22"/>
      <c r="D156" s="5"/>
      <c r="E156" s="5"/>
      <c r="F156" s="6"/>
      <c r="G156" s="6"/>
      <c r="H156" s="5"/>
      <c r="I156" s="5"/>
      <c r="J156" s="5"/>
      <c r="K156" s="5"/>
      <c r="L156" s="5"/>
      <c r="M156" s="5"/>
      <c r="N156" s="5"/>
      <c r="O156" s="5"/>
      <c r="P156" s="5"/>
      <c r="Q156" s="5"/>
      <c r="R156" s="5"/>
      <c r="S156" s="5"/>
      <c r="T156" s="10"/>
      <c r="U156" s="10"/>
      <c r="V156" s="6"/>
      <c r="W156" s="11"/>
      <c r="X156" s="6"/>
      <c r="Y156" s="5"/>
      <c r="Z156" s="5"/>
      <c r="AO156" s="13"/>
      <c r="AS156" s="2"/>
      <c r="BS156" s="14"/>
    </row>
    <row r="157" spans="3:71" ht="12.75">
      <c r="C157" s="22"/>
      <c r="D157" s="5"/>
      <c r="E157" s="5"/>
      <c r="F157" s="6"/>
      <c r="G157" s="6"/>
      <c r="H157" s="5"/>
      <c r="I157" s="5"/>
      <c r="J157" s="5"/>
      <c r="K157" s="5"/>
      <c r="L157" s="5"/>
      <c r="M157" s="5"/>
      <c r="N157" s="5"/>
      <c r="O157" s="5"/>
      <c r="P157" s="5"/>
      <c r="Q157" s="5"/>
      <c r="R157" s="5"/>
      <c r="S157" s="5"/>
      <c r="T157" s="10"/>
      <c r="U157" s="10"/>
      <c r="V157" s="6"/>
      <c r="W157" s="11"/>
      <c r="X157" s="6"/>
      <c r="Y157" s="5"/>
      <c r="Z157" s="5"/>
      <c r="AO157" s="13"/>
      <c r="AS157" s="2"/>
      <c r="BS157" s="14"/>
    </row>
    <row r="158" spans="3:71" ht="12.75">
      <c r="C158" s="22"/>
      <c r="D158" s="5"/>
      <c r="E158" s="5"/>
      <c r="F158" s="6"/>
      <c r="G158" s="6"/>
      <c r="H158" s="5"/>
      <c r="I158" s="5"/>
      <c r="J158" s="5"/>
      <c r="K158" s="5"/>
      <c r="L158" s="5"/>
      <c r="M158" s="5"/>
      <c r="N158" s="5"/>
      <c r="O158" s="5"/>
      <c r="P158" s="5"/>
      <c r="Q158" s="5"/>
      <c r="R158" s="5"/>
      <c r="S158" s="5"/>
      <c r="T158" s="10"/>
      <c r="U158" s="10"/>
      <c r="V158" s="6"/>
      <c r="W158" s="11"/>
      <c r="X158" s="6"/>
      <c r="Y158" s="5"/>
      <c r="Z158" s="5"/>
      <c r="AO158" s="13"/>
      <c r="AS158" s="2"/>
      <c r="BS158" s="14"/>
    </row>
    <row r="159" spans="3:71" ht="12.75">
      <c r="C159" s="22"/>
      <c r="D159" s="5"/>
      <c r="E159" s="5"/>
      <c r="F159" s="6"/>
      <c r="G159" s="6"/>
      <c r="H159" s="5"/>
      <c r="I159" s="5"/>
      <c r="J159" s="5"/>
      <c r="K159" s="5"/>
      <c r="L159" s="5"/>
      <c r="M159" s="5"/>
      <c r="N159" s="5"/>
      <c r="O159" s="5"/>
      <c r="P159" s="5"/>
      <c r="Q159" s="5"/>
      <c r="R159" s="5"/>
      <c r="S159" s="5"/>
      <c r="T159" s="10"/>
      <c r="U159" s="10"/>
      <c r="V159" s="6"/>
      <c r="W159" s="11"/>
      <c r="X159" s="6"/>
      <c r="Y159" s="5"/>
      <c r="Z159" s="5"/>
      <c r="AO159" s="13"/>
      <c r="AS159" s="2"/>
      <c r="BS159" s="14"/>
    </row>
    <row r="160" spans="3:71" ht="12.75">
      <c r="C160" s="22"/>
      <c r="D160" s="5"/>
      <c r="E160" s="5"/>
      <c r="F160" s="6"/>
      <c r="G160" s="6"/>
      <c r="H160" s="5"/>
      <c r="I160" s="5"/>
      <c r="J160" s="5"/>
      <c r="K160" s="5"/>
      <c r="L160" s="5"/>
      <c r="M160" s="5"/>
      <c r="N160" s="5"/>
      <c r="O160" s="5"/>
      <c r="P160" s="5"/>
      <c r="Q160" s="5"/>
      <c r="R160" s="5"/>
      <c r="S160" s="5"/>
      <c r="T160" s="10"/>
      <c r="U160" s="10"/>
      <c r="V160" s="6"/>
      <c r="W160" s="11"/>
      <c r="X160" s="6"/>
      <c r="Y160" s="5"/>
      <c r="Z160" s="5"/>
      <c r="AO160" s="13"/>
      <c r="AS160" s="2"/>
      <c r="BS160" s="14"/>
    </row>
    <row r="161" spans="3:71" ht="12.75">
      <c r="C161" s="22"/>
      <c r="D161" s="5"/>
      <c r="E161" s="5"/>
      <c r="F161" s="6"/>
      <c r="G161" s="6"/>
      <c r="H161" s="5"/>
      <c r="I161" s="5"/>
      <c r="J161" s="5"/>
      <c r="K161" s="5"/>
      <c r="L161" s="5"/>
      <c r="M161" s="5"/>
      <c r="N161" s="5"/>
      <c r="O161" s="5"/>
      <c r="P161" s="5"/>
      <c r="Q161" s="5"/>
      <c r="R161" s="5"/>
      <c r="S161" s="5"/>
      <c r="T161" s="10"/>
      <c r="U161" s="10"/>
      <c r="V161" s="6"/>
      <c r="W161" s="11"/>
      <c r="X161" s="6"/>
      <c r="Y161" s="5"/>
      <c r="Z161" s="5"/>
      <c r="AO161" s="13"/>
      <c r="AS161" s="2"/>
      <c r="BS161" s="14"/>
    </row>
    <row r="162" spans="3:71" ht="12.75">
      <c r="C162" s="22"/>
      <c r="D162" s="5"/>
      <c r="E162" s="5"/>
      <c r="F162" s="6"/>
      <c r="G162" s="6"/>
      <c r="H162" s="5"/>
      <c r="I162" s="5"/>
      <c r="J162" s="5"/>
      <c r="K162" s="5"/>
      <c r="L162" s="5"/>
      <c r="M162" s="5"/>
      <c r="N162" s="5"/>
      <c r="O162" s="5"/>
      <c r="P162" s="5"/>
      <c r="Q162" s="5"/>
      <c r="R162" s="5"/>
      <c r="S162" s="5"/>
      <c r="T162" s="10"/>
      <c r="U162" s="10"/>
      <c r="V162" s="6"/>
      <c r="W162" s="11"/>
      <c r="X162" s="6"/>
      <c r="Y162" s="5"/>
      <c r="Z162" s="5"/>
      <c r="AO162" s="13"/>
      <c r="AS162" s="2"/>
      <c r="BS162" s="14"/>
    </row>
    <row r="163" spans="3:71" ht="12.75">
      <c r="C163" s="22"/>
      <c r="D163" s="5"/>
      <c r="E163" s="5"/>
      <c r="F163" s="6"/>
      <c r="G163" s="6"/>
      <c r="H163" s="5"/>
      <c r="I163" s="5"/>
      <c r="J163" s="5"/>
      <c r="K163" s="5"/>
      <c r="L163" s="5"/>
      <c r="M163" s="5"/>
      <c r="N163" s="5"/>
      <c r="O163" s="5"/>
      <c r="P163" s="5"/>
      <c r="Q163" s="5"/>
      <c r="R163" s="5"/>
      <c r="S163" s="5"/>
      <c r="T163" s="10"/>
      <c r="U163" s="10"/>
      <c r="V163" s="6"/>
      <c r="W163" s="11"/>
      <c r="X163" s="6"/>
      <c r="Y163" s="5"/>
      <c r="Z163" s="5"/>
      <c r="AO163" s="13"/>
      <c r="AS163" s="2"/>
      <c r="BS163" s="14"/>
    </row>
    <row r="164" spans="3:71" ht="12.75">
      <c r="C164" s="22"/>
      <c r="D164" s="5"/>
      <c r="E164" s="5"/>
      <c r="F164" s="6"/>
      <c r="G164" s="6"/>
      <c r="H164" s="5"/>
      <c r="I164" s="5"/>
      <c r="J164" s="5"/>
      <c r="K164" s="5"/>
      <c r="L164" s="5"/>
      <c r="M164" s="5"/>
      <c r="N164" s="5"/>
      <c r="O164" s="5"/>
      <c r="P164" s="5"/>
      <c r="Q164" s="5"/>
      <c r="R164" s="5"/>
      <c r="S164" s="5"/>
      <c r="T164" s="10"/>
      <c r="U164" s="10"/>
      <c r="V164" s="6"/>
      <c r="W164" s="11"/>
      <c r="X164" s="6"/>
      <c r="Y164" s="5"/>
      <c r="Z164" s="5"/>
      <c r="AO164" s="13"/>
      <c r="AS164" s="2"/>
      <c r="BS164" s="14"/>
    </row>
    <row r="165" spans="3:71" ht="12.75">
      <c r="C165" s="22"/>
      <c r="D165" s="5"/>
      <c r="E165" s="5"/>
      <c r="F165" s="6"/>
      <c r="G165" s="6"/>
      <c r="H165" s="5"/>
      <c r="I165" s="5"/>
      <c r="J165" s="5"/>
      <c r="K165" s="5"/>
      <c r="L165" s="5"/>
      <c r="M165" s="5"/>
      <c r="N165" s="5"/>
      <c r="O165" s="5"/>
      <c r="P165" s="5"/>
      <c r="Q165" s="5"/>
      <c r="R165" s="5"/>
      <c r="S165" s="5"/>
      <c r="T165" s="10"/>
      <c r="U165" s="10"/>
      <c r="V165" s="6"/>
      <c r="W165" s="11"/>
      <c r="X165" s="6"/>
      <c r="Y165" s="5"/>
      <c r="Z165" s="5"/>
      <c r="AO165" s="13"/>
      <c r="AS165" s="2"/>
      <c r="BS165" s="14"/>
    </row>
    <row r="166" spans="3:71" ht="12.75">
      <c r="C166" s="22"/>
      <c r="D166" s="5"/>
      <c r="E166" s="5"/>
      <c r="F166" s="6"/>
      <c r="G166" s="6"/>
      <c r="H166" s="5"/>
      <c r="I166" s="5"/>
      <c r="J166" s="5"/>
      <c r="K166" s="5"/>
      <c r="L166" s="5"/>
      <c r="M166" s="5"/>
      <c r="N166" s="5"/>
      <c r="O166" s="5"/>
      <c r="P166" s="5"/>
      <c r="Q166" s="5"/>
      <c r="R166" s="5"/>
      <c r="S166" s="5"/>
      <c r="T166" s="10"/>
      <c r="U166" s="10"/>
      <c r="V166" s="6"/>
      <c r="W166" s="11"/>
      <c r="X166" s="6"/>
      <c r="Y166" s="5"/>
      <c r="Z166" s="5"/>
      <c r="AO166" s="13"/>
      <c r="AS166" s="2"/>
      <c r="BS166" s="14"/>
    </row>
    <row r="167" spans="3:71" ht="12.75">
      <c r="C167" s="22"/>
      <c r="D167" s="5"/>
      <c r="E167" s="5"/>
      <c r="F167" s="6"/>
      <c r="G167" s="6"/>
      <c r="H167" s="5"/>
      <c r="I167" s="5"/>
      <c r="J167" s="5"/>
      <c r="K167" s="5"/>
      <c r="L167" s="5"/>
      <c r="M167" s="5"/>
      <c r="N167" s="5"/>
      <c r="O167" s="5"/>
      <c r="P167" s="5"/>
      <c r="Q167" s="5"/>
      <c r="R167" s="5"/>
      <c r="S167" s="5"/>
      <c r="T167" s="10"/>
      <c r="U167" s="10"/>
      <c r="V167" s="6"/>
      <c r="W167" s="11"/>
      <c r="X167" s="6"/>
      <c r="Y167" s="5"/>
      <c r="Z167" s="5"/>
      <c r="AO167" s="13"/>
      <c r="AS167" s="2"/>
      <c r="BS167" s="14"/>
    </row>
    <row r="168" spans="3:71" ht="12.75">
      <c r="C168" s="22"/>
      <c r="D168" s="5"/>
      <c r="E168" s="5"/>
      <c r="F168" s="6"/>
      <c r="G168" s="6"/>
      <c r="H168" s="5"/>
      <c r="I168" s="5"/>
      <c r="J168" s="5"/>
      <c r="K168" s="5"/>
      <c r="L168" s="5"/>
      <c r="M168" s="5"/>
      <c r="N168" s="5"/>
      <c r="O168" s="5"/>
      <c r="P168" s="5"/>
      <c r="Q168" s="5"/>
      <c r="R168" s="5"/>
      <c r="S168" s="5"/>
      <c r="T168" s="10"/>
      <c r="U168" s="10"/>
      <c r="V168" s="6"/>
      <c r="W168" s="11"/>
      <c r="X168" s="6"/>
      <c r="Y168" s="5"/>
      <c r="Z168" s="5"/>
      <c r="AO168" s="13"/>
      <c r="AS168" s="2"/>
      <c r="BS168" s="14"/>
    </row>
    <row r="169" spans="3:71" ht="12.75">
      <c r="C169" s="22"/>
      <c r="D169" s="5"/>
      <c r="E169" s="5"/>
      <c r="F169" s="6"/>
      <c r="G169" s="6"/>
      <c r="H169" s="5"/>
      <c r="I169" s="5"/>
      <c r="J169" s="5"/>
      <c r="K169" s="5"/>
      <c r="L169" s="5"/>
      <c r="M169" s="5"/>
      <c r="N169" s="5"/>
      <c r="O169" s="5"/>
      <c r="P169" s="5"/>
      <c r="Q169" s="5"/>
      <c r="R169" s="5"/>
      <c r="S169" s="5"/>
      <c r="T169" s="10"/>
      <c r="U169" s="10"/>
      <c r="V169" s="6"/>
      <c r="W169" s="11"/>
      <c r="X169" s="6"/>
      <c r="Y169" s="5"/>
      <c r="Z169" s="5"/>
      <c r="AO169" s="13"/>
      <c r="AS169" s="2"/>
      <c r="BS169" s="14"/>
    </row>
    <row r="170" spans="3:71" ht="12.75">
      <c r="C170" s="22"/>
      <c r="D170" s="5"/>
      <c r="E170" s="5"/>
      <c r="F170" s="6"/>
      <c r="G170" s="6"/>
      <c r="H170" s="5"/>
      <c r="I170" s="5"/>
      <c r="J170" s="5"/>
      <c r="K170" s="5"/>
      <c r="L170" s="5"/>
      <c r="M170" s="5"/>
      <c r="N170" s="5"/>
      <c r="O170" s="5"/>
      <c r="P170" s="5"/>
      <c r="Q170" s="5"/>
      <c r="R170" s="5"/>
      <c r="S170" s="5"/>
      <c r="T170" s="10"/>
      <c r="U170" s="10"/>
      <c r="V170" s="6"/>
      <c r="W170" s="11"/>
      <c r="X170" s="6"/>
      <c r="Y170" s="5"/>
      <c r="Z170" s="5"/>
      <c r="AO170" s="13"/>
      <c r="AS170" s="2"/>
      <c r="BS170" s="14"/>
    </row>
    <row r="171" spans="3:71" ht="12.75">
      <c r="C171" s="22"/>
      <c r="D171" s="5"/>
      <c r="E171" s="5"/>
      <c r="F171" s="6"/>
      <c r="G171" s="6"/>
      <c r="H171" s="5"/>
      <c r="I171" s="5"/>
      <c r="J171" s="5"/>
      <c r="K171" s="5"/>
      <c r="L171" s="5"/>
      <c r="M171" s="5"/>
      <c r="N171" s="5"/>
      <c r="O171" s="5"/>
      <c r="P171" s="5"/>
      <c r="Q171" s="5"/>
      <c r="R171" s="5"/>
      <c r="S171" s="5"/>
      <c r="T171" s="10"/>
      <c r="U171" s="10"/>
      <c r="V171" s="6"/>
      <c r="W171" s="11"/>
      <c r="X171" s="6"/>
      <c r="Y171" s="5"/>
      <c r="Z171" s="5"/>
      <c r="AO171" s="13"/>
      <c r="AS171" s="2"/>
      <c r="BS171" s="14"/>
    </row>
    <row r="172" spans="3:71" ht="12.75">
      <c r="C172" s="22"/>
      <c r="D172" s="5"/>
      <c r="E172" s="5"/>
      <c r="F172" s="6"/>
      <c r="G172" s="6"/>
      <c r="H172" s="5"/>
      <c r="I172" s="5"/>
      <c r="J172" s="5"/>
      <c r="K172" s="5"/>
      <c r="L172" s="5"/>
      <c r="M172" s="5"/>
      <c r="N172" s="5"/>
      <c r="O172" s="5"/>
      <c r="P172" s="5"/>
      <c r="Q172" s="5"/>
      <c r="R172" s="5"/>
      <c r="S172" s="5"/>
      <c r="T172" s="10"/>
      <c r="U172" s="10"/>
      <c r="V172" s="6"/>
      <c r="W172" s="11"/>
      <c r="X172" s="6"/>
      <c r="Y172" s="5"/>
      <c r="Z172" s="5"/>
      <c r="AO172" s="13"/>
      <c r="AS172" s="2"/>
      <c r="BS172" s="14"/>
    </row>
    <row r="173" spans="3:71" ht="12.75">
      <c r="C173" s="22"/>
      <c r="D173" s="5"/>
      <c r="E173" s="5"/>
      <c r="F173" s="6"/>
      <c r="G173" s="6"/>
      <c r="H173" s="5"/>
      <c r="I173" s="5"/>
      <c r="J173" s="5"/>
      <c r="K173" s="5"/>
      <c r="L173" s="5"/>
      <c r="M173" s="5"/>
      <c r="N173" s="5"/>
      <c r="O173" s="5"/>
      <c r="P173" s="5"/>
      <c r="Q173" s="5"/>
      <c r="R173" s="5"/>
      <c r="S173" s="5"/>
      <c r="T173" s="10"/>
      <c r="U173" s="10"/>
      <c r="V173" s="6"/>
      <c r="W173" s="11"/>
      <c r="X173" s="6"/>
      <c r="Y173" s="5"/>
      <c r="Z173" s="5"/>
      <c r="AO173" s="13"/>
      <c r="AS173" s="2"/>
      <c r="BS173" s="14"/>
    </row>
    <row r="174" spans="3:71" ht="12.75">
      <c r="C174" s="22"/>
      <c r="D174" s="5"/>
      <c r="E174" s="5"/>
      <c r="F174" s="6"/>
      <c r="G174" s="6"/>
      <c r="H174" s="5"/>
      <c r="I174" s="5"/>
      <c r="J174" s="5"/>
      <c r="K174" s="5"/>
      <c r="L174" s="5"/>
      <c r="M174" s="5"/>
      <c r="N174" s="5"/>
      <c r="O174" s="5"/>
      <c r="P174" s="5"/>
      <c r="Q174" s="5"/>
      <c r="R174" s="5"/>
      <c r="S174" s="5"/>
      <c r="T174" s="10"/>
      <c r="U174" s="10"/>
      <c r="V174" s="6"/>
      <c r="W174" s="11"/>
      <c r="X174" s="6"/>
      <c r="Y174" s="5"/>
      <c r="Z174" s="5"/>
      <c r="AO174" s="13"/>
      <c r="AS174" s="2"/>
      <c r="BS174" s="14"/>
    </row>
    <row r="175" spans="3:71" ht="12.75">
      <c r="C175" s="22"/>
      <c r="D175" s="5"/>
      <c r="E175" s="5"/>
      <c r="F175" s="6"/>
      <c r="G175" s="6"/>
      <c r="H175" s="5"/>
      <c r="I175" s="5"/>
      <c r="J175" s="5"/>
      <c r="K175" s="5"/>
      <c r="L175" s="5"/>
      <c r="M175" s="5"/>
      <c r="N175" s="5"/>
      <c r="O175" s="5"/>
      <c r="P175" s="5"/>
      <c r="Q175" s="5"/>
      <c r="R175" s="5"/>
      <c r="S175" s="5"/>
      <c r="T175" s="10"/>
      <c r="U175" s="10"/>
      <c r="V175" s="6"/>
      <c r="W175" s="11"/>
      <c r="X175" s="6"/>
      <c r="Y175" s="5"/>
      <c r="Z175" s="5"/>
      <c r="AO175" s="13"/>
      <c r="AS175" s="2"/>
      <c r="BS175" s="14"/>
    </row>
    <row r="176" spans="3:71" ht="12.75">
      <c r="C176" s="22"/>
      <c r="D176" s="5"/>
      <c r="E176" s="5"/>
      <c r="F176" s="6"/>
      <c r="G176" s="6"/>
      <c r="H176" s="5"/>
      <c r="I176" s="5"/>
      <c r="J176" s="5"/>
      <c r="K176" s="5"/>
      <c r="L176" s="5"/>
      <c r="M176" s="5"/>
      <c r="N176" s="5"/>
      <c r="O176" s="5"/>
      <c r="P176" s="5"/>
      <c r="Q176" s="5"/>
      <c r="R176" s="5"/>
      <c r="S176" s="5"/>
      <c r="T176" s="10"/>
      <c r="U176" s="10"/>
      <c r="V176" s="6"/>
      <c r="W176" s="11"/>
      <c r="X176" s="6"/>
      <c r="Y176" s="5"/>
      <c r="Z176" s="5"/>
      <c r="AO176" s="13"/>
      <c r="AS176" s="2"/>
      <c r="BS176" s="14"/>
    </row>
    <row r="177" spans="3:71" ht="12.75">
      <c r="C177" s="22"/>
      <c r="D177" s="5"/>
      <c r="E177" s="5"/>
      <c r="F177" s="6"/>
      <c r="G177" s="6"/>
      <c r="H177" s="5"/>
      <c r="I177" s="5"/>
      <c r="J177" s="5"/>
      <c r="K177" s="5"/>
      <c r="L177" s="5"/>
      <c r="M177" s="5"/>
      <c r="N177" s="5"/>
      <c r="O177" s="5"/>
      <c r="P177" s="5"/>
      <c r="Q177" s="5"/>
      <c r="R177" s="5"/>
      <c r="S177" s="5"/>
      <c r="T177" s="10"/>
      <c r="U177" s="10"/>
      <c r="V177" s="6"/>
      <c r="W177" s="11"/>
      <c r="X177" s="6"/>
      <c r="Y177" s="5"/>
      <c r="Z177" s="5"/>
      <c r="AO177" s="13"/>
      <c r="AS177" s="2"/>
      <c r="BS177" s="14"/>
    </row>
    <row r="178" spans="3:71" ht="12.75">
      <c r="C178" s="22"/>
      <c r="D178" s="5"/>
      <c r="E178" s="5"/>
      <c r="F178" s="6"/>
      <c r="G178" s="6"/>
      <c r="H178" s="5"/>
      <c r="I178" s="5"/>
      <c r="J178" s="5"/>
      <c r="K178" s="5"/>
      <c r="L178" s="5"/>
      <c r="M178" s="5"/>
      <c r="N178" s="5"/>
      <c r="O178" s="5"/>
      <c r="P178" s="5"/>
      <c r="Q178" s="5"/>
      <c r="R178" s="5"/>
      <c r="S178" s="5"/>
      <c r="T178" s="10"/>
      <c r="U178" s="10"/>
      <c r="V178" s="6"/>
      <c r="W178" s="11"/>
      <c r="X178" s="6"/>
      <c r="Y178" s="5"/>
      <c r="Z178" s="5"/>
      <c r="AO178" s="13"/>
      <c r="AS178" s="2"/>
      <c r="BS178" s="14"/>
    </row>
    <row r="179" spans="3:71" ht="12.75">
      <c r="C179" s="22"/>
      <c r="D179" s="5"/>
      <c r="E179" s="5"/>
      <c r="F179" s="6"/>
      <c r="G179" s="6"/>
      <c r="H179" s="5"/>
      <c r="I179" s="5"/>
      <c r="J179" s="5"/>
      <c r="K179" s="5"/>
      <c r="L179" s="5"/>
      <c r="M179" s="5"/>
      <c r="N179" s="5"/>
      <c r="O179" s="5"/>
      <c r="P179" s="5"/>
      <c r="Q179" s="5"/>
      <c r="R179" s="5"/>
      <c r="S179" s="5"/>
      <c r="T179" s="10"/>
      <c r="U179" s="10"/>
      <c r="V179" s="6"/>
      <c r="W179" s="11"/>
      <c r="X179" s="6"/>
      <c r="Y179" s="5"/>
      <c r="Z179" s="5"/>
      <c r="AO179" s="13"/>
      <c r="AS179" s="2"/>
      <c r="BS179" s="14"/>
    </row>
    <row r="180" spans="3:71" ht="12.75">
      <c r="C180" s="22"/>
      <c r="D180" s="5"/>
      <c r="E180" s="5"/>
      <c r="F180" s="6"/>
      <c r="G180" s="6"/>
      <c r="H180" s="5"/>
      <c r="I180" s="5"/>
      <c r="J180" s="5"/>
      <c r="K180" s="5"/>
      <c r="L180" s="5"/>
      <c r="M180" s="5"/>
      <c r="N180" s="5"/>
      <c r="O180" s="5"/>
      <c r="P180" s="5"/>
      <c r="Q180" s="5"/>
      <c r="R180" s="5"/>
      <c r="S180" s="5"/>
      <c r="T180" s="10"/>
      <c r="U180" s="10"/>
      <c r="V180" s="6"/>
      <c r="W180" s="11"/>
      <c r="X180" s="6"/>
      <c r="Y180" s="5"/>
      <c r="Z180" s="5"/>
      <c r="AO180" s="13"/>
      <c r="AS180" s="2"/>
      <c r="BS180" s="14"/>
    </row>
    <row r="181" spans="3:71" ht="12.75">
      <c r="C181" s="22"/>
      <c r="D181" s="5"/>
      <c r="E181" s="5"/>
      <c r="F181" s="6"/>
      <c r="G181" s="6"/>
      <c r="H181" s="5"/>
      <c r="I181" s="5"/>
      <c r="J181" s="5"/>
      <c r="K181" s="5"/>
      <c r="L181" s="5"/>
      <c r="M181" s="5"/>
      <c r="N181" s="5"/>
      <c r="O181" s="5"/>
      <c r="P181" s="5"/>
      <c r="Q181" s="5"/>
      <c r="R181" s="5"/>
      <c r="S181" s="5"/>
      <c r="T181" s="10"/>
      <c r="U181" s="10"/>
      <c r="V181" s="6"/>
      <c r="W181" s="11"/>
      <c r="X181" s="6"/>
      <c r="Y181" s="5"/>
      <c r="Z181" s="5"/>
      <c r="AO181" s="13"/>
      <c r="AS181" s="2"/>
      <c r="BS181" s="14"/>
    </row>
    <row r="182" spans="3:71" ht="12.75">
      <c r="C182" s="22"/>
      <c r="D182" s="5"/>
      <c r="E182" s="5"/>
      <c r="F182" s="6"/>
      <c r="G182" s="6"/>
      <c r="H182" s="5"/>
      <c r="I182" s="5"/>
      <c r="J182" s="5"/>
      <c r="K182" s="5"/>
      <c r="L182" s="5"/>
      <c r="M182" s="5"/>
      <c r="N182" s="5"/>
      <c r="O182" s="5"/>
      <c r="P182" s="5"/>
      <c r="Q182" s="5"/>
      <c r="R182" s="5"/>
      <c r="S182" s="5"/>
      <c r="T182" s="10"/>
      <c r="U182" s="10"/>
      <c r="V182" s="6"/>
      <c r="W182" s="11"/>
      <c r="X182" s="6"/>
      <c r="Y182" s="5"/>
      <c r="Z182" s="5"/>
      <c r="AO182" s="13"/>
      <c r="AS182" s="2"/>
      <c r="BS182" s="14"/>
    </row>
    <row r="183" spans="3:71" ht="12.75">
      <c r="C183" s="22"/>
      <c r="D183" s="5"/>
      <c r="E183" s="5"/>
      <c r="F183" s="6"/>
      <c r="G183" s="6"/>
      <c r="H183" s="5"/>
      <c r="I183" s="5"/>
      <c r="J183" s="5"/>
      <c r="K183" s="5"/>
      <c r="L183" s="5"/>
      <c r="M183" s="5"/>
      <c r="N183" s="5"/>
      <c r="O183" s="5"/>
      <c r="P183" s="5"/>
      <c r="Q183" s="5"/>
      <c r="R183" s="5"/>
      <c r="S183" s="5"/>
      <c r="T183" s="10"/>
      <c r="U183" s="10"/>
      <c r="V183" s="6"/>
      <c r="W183" s="11"/>
      <c r="X183" s="6"/>
      <c r="Y183" s="5"/>
      <c r="Z183" s="5"/>
      <c r="AO183" s="13"/>
      <c r="AS183" s="2"/>
      <c r="BS183" s="14"/>
    </row>
    <row r="184" spans="3:71" ht="12.75">
      <c r="C184" s="22"/>
      <c r="D184" s="5"/>
      <c r="E184" s="5"/>
      <c r="F184" s="6"/>
      <c r="G184" s="6"/>
      <c r="H184" s="5"/>
      <c r="I184" s="5"/>
      <c r="J184" s="5"/>
      <c r="K184" s="5"/>
      <c r="L184" s="5"/>
      <c r="M184" s="5"/>
      <c r="N184" s="5"/>
      <c r="O184" s="5"/>
      <c r="P184" s="5"/>
      <c r="Q184" s="5"/>
      <c r="R184" s="5"/>
      <c r="S184" s="5"/>
      <c r="T184" s="10"/>
      <c r="U184" s="10"/>
      <c r="V184" s="6"/>
      <c r="W184" s="11"/>
      <c r="X184" s="6"/>
      <c r="Y184" s="5"/>
      <c r="Z184" s="5"/>
      <c r="AO184" s="13"/>
      <c r="AS184" s="2"/>
      <c r="BS184" s="14"/>
    </row>
    <row r="185" spans="3:71" ht="12.75">
      <c r="C185" s="22"/>
      <c r="D185" s="5"/>
      <c r="E185" s="5"/>
      <c r="F185" s="6"/>
      <c r="G185" s="6"/>
      <c r="H185" s="5"/>
      <c r="I185" s="5"/>
      <c r="J185" s="5"/>
      <c r="K185" s="5"/>
      <c r="L185" s="5"/>
      <c r="M185" s="5"/>
      <c r="N185" s="5"/>
      <c r="O185" s="5"/>
      <c r="P185" s="5"/>
      <c r="Q185" s="5"/>
      <c r="R185" s="5"/>
      <c r="S185" s="5"/>
      <c r="T185" s="10"/>
      <c r="U185" s="10"/>
      <c r="V185" s="6"/>
      <c r="W185" s="11"/>
      <c r="X185" s="6"/>
      <c r="Y185" s="5"/>
      <c r="Z185" s="5"/>
      <c r="AO185" s="13"/>
      <c r="AS185" s="2"/>
      <c r="BS185" s="14"/>
    </row>
    <row r="186" spans="3:71" ht="12.75">
      <c r="C186" s="22"/>
      <c r="D186" s="5"/>
      <c r="E186" s="5"/>
      <c r="F186" s="6"/>
      <c r="G186" s="6"/>
      <c r="H186" s="5"/>
      <c r="I186" s="5"/>
      <c r="J186" s="5"/>
      <c r="K186" s="5"/>
      <c r="L186" s="5"/>
      <c r="M186" s="5"/>
      <c r="N186" s="5"/>
      <c r="O186" s="5"/>
      <c r="P186" s="5"/>
      <c r="Q186" s="5"/>
      <c r="R186" s="5"/>
      <c r="S186" s="5"/>
      <c r="T186" s="10"/>
      <c r="U186" s="10"/>
      <c r="V186" s="6"/>
      <c r="W186" s="11"/>
      <c r="X186" s="6"/>
      <c r="Y186" s="5"/>
      <c r="Z186" s="5"/>
      <c r="AO186" s="13"/>
      <c r="AS186" s="2"/>
      <c r="BS186" s="14"/>
    </row>
    <row r="187" spans="3:71" ht="12.75">
      <c r="C187" s="22"/>
      <c r="D187" s="5"/>
      <c r="E187" s="5"/>
      <c r="F187" s="6"/>
      <c r="G187" s="6"/>
      <c r="H187" s="5"/>
      <c r="I187" s="5"/>
      <c r="J187" s="5"/>
      <c r="K187" s="5"/>
      <c r="L187" s="5"/>
      <c r="M187" s="5"/>
      <c r="N187" s="5"/>
      <c r="O187" s="5"/>
      <c r="P187" s="5"/>
      <c r="Q187" s="5"/>
      <c r="R187" s="5"/>
      <c r="S187" s="5"/>
      <c r="T187" s="10"/>
      <c r="U187" s="10"/>
      <c r="V187" s="6"/>
      <c r="W187" s="11"/>
      <c r="X187" s="6"/>
      <c r="Y187" s="5"/>
      <c r="Z187" s="5"/>
      <c r="AO187" s="13"/>
      <c r="AS187" s="2"/>
      <c r="BS187" s="14"/>
    </row>
    <row r="188" spans="3:71" ht="12.75">
      <c r="C188" s="22"/>
      <c r="D188" s="5"/>
      <c r="E188" s="5"/>
      <c r="F188" s="6"/>
      <c r="G188" s="6"/>
      <c r="H188" s="5"/>
      <c r="I188" s="5"/>
      <c r="J188" s="5"/>
      <c r="K188" s="5"/>
      <c r="L188" s="5"/>
      <c r="M188" s="5"/>
      <c r="N188" s="5"/>
      <c r="O188" s="5"/>
      <c r="P188" s="5"/>
      <c r="Q188" s="5"/>
      <c r="R188" s="5"/>
      <c r="S188" s="5"/>
      <c r="T188" s="10"/>
      <c r="U188" s="10"/>
      <c r="V188" s="6"/>
      <c r="W188" s="11"/>
      <c r="X188" s="6"/>
      <c r="Y188" s="5"/>
      <c r="Z188" s="5"/>
      <c r="AO188" s="13"/>
      <c r="AS188" s="2"/>
      <c r="BS188" s="14"/>
    </row>
    <row r="189" spans="3:71" ht="12.75">
      <c r="C189" s="22"/>
      <c r="D189" s="5"/>
      <c r="E189" s="5"/>
      <c r="F189" s="6"/>
      <c r="G189" s="6"/>
      <c r="H189" s="5"/>
      <c r="I189" s="5"/>
      <c r="J189" s="5"/>
      <c r="K189" s="5"/>
      <c r="L189" s="5"/>
      <c r="M189" s="5"/>
      <c r="N189" s="5"/>
      <c r="O189" s="5"/>
      <c r="P189" s="5"/>
      <c r="Q189" s="5"/>
      <c r="R189" s="5"/>
      <c r="S189" s="5"/>
      <c r="T189" s="10"/>
      <c r="U189" s="10"/>
      <c r="V189" s="6"/>
      <c r="W189" s="11"/>
      <c r="X189" s="6"/>
      <c r="Y189" s="5"/>
      <c r="Z189" s="5"/>
      <c r="AO189" s="13"/>
      <c r="AS189" s="2"/>
      <c r="BS189" s="14"/>
    </row>
    <row r="190" spans="3:71" ht="12.75">
      <c r="C190" s="22"/>
      <c r="D190" s="5"/>
      <c r="E190" s="5"/>
      <c r="F190" s="6"/>
      <c r="G190" s="6"/>
      <c r="H190" s="5"/>
      <c r="I190" s="5"/>
      <c r="J190" s="5"/>
      <c r="K190" s="5"/>
      <c r="L190" s="5"/>
      <c r="M190" s="5"/>
      <c r="N190" s="5"/>
      <c r="O190" s="5"/>
      <c r="P190" s="5"/>
      <c r="Q190" s="5"/>
      <c r="R190" s="5"/>
      <c r="S190" s="5"/>
      <c r="T190" s="10"/>
      <c r="U190" s="10"/>
      <c r="V190" s="6"/>
      <c r="W190" s="11"/>
      <c r="X190" s="6"/>
      <c r="Y190" s="5"/>
      <c r="Z190" s="5"/>
      <c r="AO190" s="13"/>
      <c r="AS190" s="2"/>
      <c r="BS190" s="14"/>
    </row>
    <row r="191" spans="3:71" ht="12.75">
      <c r="C191" s="22"/>
      <c r="D191" s="5"/>
      <c r="E191" s="5"/>
      <c r="F191" s="6"/>
      <c r="G191" s="6"/>
      <c r="H191" s="5"/>
      <c r="I191" s="5"/>
      <c r="J191" s="5"/>
      <c r="K191" s="5"/>
      <c r="L191" s="5"/>
      <c r="M191" s="5"/>
      <c r="N191" s="5"/>
      <c r="O191" s="5"/>
      <c r="P191" s="5"/>
      <c r="Q191" s="5"/>
      <c r="R191" s="5"/>
      <c r="S191" s="5"/>
      <c r="T191" s="10"/>
      <c r="U191" s="10"/>
      <c r="V191" s="6"/>
      <c r="W191" s="11"/>
      <c r="X191" s="6"/>
      <c r="Y191" s="5"/>
      <c r="Z191" s="5"/>
      <c r="AO191" s="13"/>
      <c r="AS191" s="2"/>
      <c r="BS191" s="14"/>
    </row>
    <row r="192" spans="3:71" ht="12.75">
      <c r="C192" s="22"/>
      <c r="D192" s="5"/>
      <c r="E192" s="5"/>
      <c r="F192" s="6"/>
      <c r="G192" s="6"/>
      <c r="H192" s="5"/>
      <c r="I192" s="5"/>
      <c r="J192" s="5"/>
      <c r="K192" s="5"/>
      <c r="L192" s="5"/>
      <c r="M192" s="5"/>
      <c r="N192" s="5"/>
      <c r="O192" s="5"/>
      <c r="P192" s="5"/>
      <c r="Q192" s="5"/>
      <c r="R192" s="5"/>
      <c r="S192" s="5"/>
      <c r="T192" s="10"/>
      <c r="U192" s="10"/>
      <c r="V192" s="6"/>
      <c r="W192" s="11"/>
      <c r="X192" s="6"/>
      <c r="Y192" s="5"/>
      <c r="Z192" s="5"/>
      <c r="AO192" s="13"/>
      <c r="AS192" s="2"/>
      <c r="BS192" s="14"/>
    </row>
    <row r="193" spans="3:71" ht="12.75">
      <c r="C193" s="22"/>
      <c r="D193" s="5"/>
      <c r="E193" s="5"/>
      <c r="F193" s="6"/>
      <c r="G193" s="6"/>
      <c r="H193" s="5"/>
      <c r="I193" s="5"/>
      <c r="J193" s="5"/>
      <c r="K193" s="5"/>
      <c r="L193" s="5"/>
      <c r="M193" s="5"/>
      <c r="N193" s="5"/>
      <c r="O193" s="5"/>
      <c r="P193" s="5"/>
      <c r="Q193" s="5"/>
      <c r="R193" s="5"/>
      <c r="S193" s="5"/>
      <c r="T193" s="10"/>
      <c r="U193" s="10"/>
      <c r="V193" s="6"/>
      <c r="W193" s="11"/>
      <c r="X193" s="6"/>
      <c r="Y193" s="5"/>
      <c r="Z193" s="5"/>
      <c r="AO193" s="13"/>
      <c r="AS193" s="2"/>
      <c r="BS193" s="14"/>
    </row>
    <row r="194" spans="3:71" ht="12.75">
      <c r="C194" s="22"/>
      <c r="D194" s="5"/>
      <c r="E194" s="5"/>
      <c r="F194" s="6"/>
      <c r="G194" s="6"/>
      <c r="H194" s="5"/>
      <c r="I194" s="5"/>
      <c r="J194" s="5"/>
      <c r="K194" s="5"/>
      <c r="L194" s="5"/>
      <c r="M194" s="5"/>
      <c r="N194" s="5"/>
      <c r="O194" s="5"/>
      <c r="P194" s="5"/>
      <c r="Q194" s="5"/>
      <c r="R194" s="5"/>
      <c r="S194" s="5"/>
      <c r="T194" s="10"/>
      <c r="U194" s="10"/>
      <c r="V194" s="6"/>
      <c r="W194" s="11"/>
      <c r="X194" s="6"/>
      <c r="Y194" s="5"/>
      <c r="Z194" s="5"/>
      <c r="AO194" s="13"/>
      <c r="AS194" s="2"/>
      <c r="BS194" s="14"/>
    </row>
    <row r="195" spans="3:71" ht="12.75">
      <c r="C195" s="22"/>
      <c r="D195" s="5"/>
      <c r="E195" s="5"/>
      <c r="F195" s="6"/>
      <c r="G195" s="6"/>
      <c r="H195" s="5"/>
      <c r="I195" s="5"/>
      <c r="J195" s="5"/>
      <c r="K195" s="5"/>
      <c r="L195" s="5"/>
      <c r="M195" s="5"/>
      <c r="N195" s="5"/>
      <c r="O195" s="5"/>
      <c r="P195" s="5"/>
      <c r="Q195" s="5"/>
      <c r="R195" s="5"/>
      <c r="S195" s="5"/>
      <c r="T195" s="10"/>
      <c r="U195" s="10"/>
      <c r="V195" s="6"/>
      <c r="W195" s="11"/>
      <c r="X195" s="6"/>
      <c r="Y195" s="5"/>
      <c r="Z195" s="5"/>
      <c r="AO195" s="13"/>
      <c r="AS195" s="2"/>
      <c r="BS195" s="14"/>
    </row>
    <row r="196" spans="3:71" ht="12.75">
      <c r="C196" s="22"/>
      <c r="D196" s="5"/>
      <c r="E196" s="5"/>
      <c r="F196" s="6"/>
      <c r="G196" s="6"/>
      <c r="H196" s="5"/>
      <c r="I196" s="5"/>
      <c r="J196" s="5"/>
      <c r="K196" s="5"/>
      <c r="L196" s="5"/>
      <c r="M196" s="5"/>
      <c r="N196" s="5"/>
      <c r="O196" s="5"/>
      <c r="P196" s="5"/>
      <c r="Q196" s="5"/>
      <c r="R196" s="5"/>
      <c r="S196" s="5"/>
      <c r="T196" s="10"/>
      <c r="U196" s="10"/>
      <c r="V196" s="6"/>
      <c r="W196" s="11"/>
      <c r="X196" s="6"/>
      <c r="Y196" s="5"/>
      <c r="Z196" s="5"/>
      <c r="AO196" s="13"/>
      <c r="AS196" s="2"/>
      <c r="BS196" s="14"/>
    </row>
    <row r="197" spans="3:71" ht="12.75">
      <c r="C197" s="22"/>
      <c r="D197" s="5"/>
      <c r="E197" s="5"/>
      <c r="F197" s="6"/>
      <c r="G197" s="6"/>
      <c r="H197" s="5"/>
      <c r="I197" s="5"/>
      <c r="J197" s="5"/>
      <c r="K197" s="5"/>
      <c r="L197" s="5"/>
      <c r="M197" s="5"/>
      <c r="N197" s="5"/>
      <c r="O197" s="5"/>
      <c r="P197" s="5"/>
      <c r="Q197" s="5"/>
      <c r="R197" s="5"/>
      <c r="S197" s="5"/>
      <c r="T197" s="10"/>
      <c r="U197" s="10"/>
      <c r="V197" s="6"/>
      <c r="W197" s="11"/>
      <c r="X197" s="6"/>
      <c r="Y197" s="5"/>
      <c r="Z197" s="5"/>
      <c r="AO197" s="13"/>
      <c r="AS197" s="2"/>
      <c r="BS197" s="14"/>
    </row>
    <row r="198" spans="3:71" ht="12.75">
      <c r="C198" s="22"/>
      <c r="D198" s="5"/>
      <c r="E198" s="5"/>
      <c r="F198" s="6"/>
      <c r="G198" s="6"/>
      <c r="H198" s="5"/>
      <c r="I198" s="5"/>
      <c r="J198" s="5"/>
      <c r="K198" s="5"/>
      <c r="L198" s="5"/>
      <c r="M198" s="5"/>
      <c r="N198" s="5"/>
      <c r="O198" s="5"/>
      <c r="P198" s="5"/>
      <c r="Q198" s="5"/>
      <c r="R198" s="5"/>
      <c r="S198" s="5"/>
      <c r="T198" s="10"/>
      <c r="U198" s="10"/>
      <c r="V198" s="6"/>
      <c r="W198" s="11"/>
      <c r="X198" s="6"/>
      <c r="Y198" s="5"/>
      <c r="Z198" s="5"/>
      <c r="AO198" s="13"/>
      <c r="AS198" s="2"/>
      <c r="BS198" s="14"/>
    </row>
    <row r="199" spans="3:71" ht="12.75">
      <c r="C199" s="22"/>
      <c r="D199" s="5"/>
      <c r="E199" s="5"/>
      <c r="F199" s="6"/>
      <c r="G199" s="6"/>
      <c r="H199" s="5"/>
      <c r="I199" s="5"/>
      <c r="J199" s="5"/>
      <c r="K199" s="5"/>
      <c r="L199" s="5"/>
      <c r="M199" s="5"/>
      <c r="N199" s="5"/>
      <c r="O199" s="5"/>
      <c r="P199" s="5"/>
      <c r="Q199" s="5"/>
      <c r="R199" s="5"/>
      <c r="S199" s="5"/>
      <c r="T199" s="10"/>
      <c r="U199" s="10"/>
      <c r="V199" s="6"/>
      <c r="W199" s="11"/>
      <c r="X199" s="6"/>
      <c r="Y199" s="5"/>
      <c r="Z199" s="5"/>
      <c r="AO199" s="13"/>
      <c r="AS199" s="2"/>
      <c r="BS199" s="14"/>
    </row>
    <row r="200" spans="3:71" ht="12.75">
      <c r="C200" s="22"/>
      <c r="D200" s="5"/>
      <c r="E200" s="5"/>
      <c r="F200" s="6"/>
      <c r="G200" s="6"/>
      <c r="H200" s="5"/>
      <c r="I200" s="5"/>
      <c r="J200" s="5"/>
      <c r="K200" s="5"/>
      <c r="L200" s="5"/>
      <c r="M200" s="5"/>
      <c r="N200" s="5"/>
      <c r="O200" s="5"/>
      <c r="P200" s="5"/>
      <c r="Q200" s="5"/>
      <c r="R200" s="5"/>
      <c r="S200" s="5"/>
      <c r="T200" s="10"/>
      <c r="U200" s="10"/>
      <c r="V200" s="6"/>
      <c r="W200" s="11"/>
      <c r="X200" s="6"/>
      <c r="Y200" s="5"/>
      <c r="Z200" s="5"/>
      <c r="AO200" s="13"/>
      <c r="AS200" s="2"/>
      <c r="BS200" s="14"/>
    </row>
    <row r="201" spans="3:71" ht="12.75">
      <c r="C201" s="22"/>
      <c r="D201" s="5"/>
      <c r="E201" s="5"/>
      <c r="F201" s="6"/>
      <c r="G201" s="6"/>
      <c r="H201" s="5"/>
      <c r="I201" s="5"/>
      <c r="J201" s="5"/>
      <c r="K201" s="5"/>
      <c r="L201" s="5"/>
      <c r="M201" s="5"/>
      <c r="N201" s="5"/>
      <c r="O201" s="5"/>
      <c r="P201" s="5"/>
      <c r="Q201" s="5"/>
      <c r="R201" s="5"/>
      <c r="S201" s="5"/>
      <c r="T201" s="10"/>
      <c r="U201" s="10"/>
      <c r="V201" s="6"/>
      <c r="W201" s="11"/>
      <c r="X201" s="6"/>
      <c r="Y201" s="5"/>
      <c r="Z201" s="5"/>
      <c r="AO201" s="13"/>
      <c r="AS201" s="2"/>
      <c r="BS201" s="14"/>
    </row>
    <row r="202" spans="3:71" ht="12.75">
      <c r="C202" s="22"/>
      <c r="D202" s="5"/>
      <c r="E202" s="5"/>
      <c r="F202" s="6"/>
      <c r="G202" s="6"/>
      <c r="H202" s="5"/>
      <c r="I202" s="5"/>
      <c r="J202" s="5"/>
      <c r="K202" s="5"/>
      <c r="L202" s="5"/>
      <c r="M202" s="5"/>
      <c r="N202" s="5"/>
      <c r="O202" s="5"/>
      <c r="P202" s="5"/>
      <c r="Q202" s="5"/>
      <c r="R202" s="5"/>
      <c r="S202" s="5"/>
      <c r="T202" s="10"/>
      <c r="U202" s="10"/>
      <c r="V202" s="6"/>
      <c r="W202" s="11"/>
      <c r="X202" s="6"/>
      <c r="Y202" s="5"/>
      <c r="Z202" s="5"/>
      <c r="AO202" s="13"/>
      <c r="AS202" s="2"/>
      <c r="BS202" s="14"/>
    </row>
    <row r="203" spans="3:71" ht="12.75">
      <c r="C203" s="22"/>
      <c r="D203" s="5"/>
      <c r="E203" s="5"/>
      <c r="F203" s="6"/>
      <c r="G203" s="6"/>
      <c r="H203" s="5"/>
      <c r="I203" s="5"/>
      <c r="J203" s="5"/>
      <c r="K203" s="5"/>
      <c r="L203" s="5"/>
      <c r="M203" s="5"/>
      <c r="N203" s="5"/>
      <c r="O203" s="5"/>
      <c r="P203" s="5"/>
      <c r="Q203" s="5"/>
      <c r="R203" s="5"/>
      <c r="S203" s="5"/>
      <c r="T203" s="10"/>
      <c r="U203" s="10"/>
      <c r="V203" s="6"/>
      <c r="W203" s="11"/>
      <c r="X203" s="6"/>
      <c r="Y203" s="5"/>
      <c r="Z203" s="5"/>
      <c r="AO203" s="13"/>
      <c r="AS203" s="2"/>
      <c r="BS203" s="14"/>
    </row>
    <row r="204" spans="3:71" ht="12.75">
      <c r="C204" s="22"/>
      <c r="D204" s="5"/>
      <c r="E204" s="5"/>
      <c r="F204" s="6"/>
      <c r="G204" s="6"/>
      <c r="H204" s="5"/>
      <c r="I204" s="5"/>
      <c r="J204" s="5"/>
      <c r="K204" s="5"/>
      <c r="L204" s="5"/>
      <c r="M204" s="5"/>
      <c r="N204" s="5"/>
      <c r="O204" s="5"/>
      <c r="P204" s="5"/>
      <c r="Q204" s="5"/>
      <c r="R204" s="5"/>
      <c r="S204" s="5"/>
      <c r="T204" s="10"/>
      <c r="U204" s="10"/>
      <c r="V204" s="6"/>
      <c r="W204" s="11"/>
      <c r="X204" s="6"/>
      <c r="Y204" s="5"/>
      <c r="Z204" s="5"/>
      <c r="AO204" s="13"/>
      <c r="AS204" s="2"/>
      <c r="BS204" s="14"/>
    </row>
    <row r="205" spans="3:71" ht="12.75">
      <c r="C205" s="22"/>
      <c r="D205" s="5"/>
      <c r="E205" s="5"/>
      <c r="F205" s="6"/>
      <c r="G205" s="6"/>
      <c r="H205" s="5"/>
      <c r="I205" s="5"/>
      <c r="J205" s="5"/>
      <c r="K205" s="5"/>
      <c r="L205" s="5"/>
      <c r="M205" s="5"/>
      <c r="N205" s="5"/>
      <c r="O205" s="5"/>
      <c r="P205" s="5"/>
      <c r="Q205" s="5"/>
      <c r="R205" s="5"/>
      <c r="S205" s="5"/>
      <c r="T205" s="10"/>
      <c r="U205" s="10"/>
      <c r="V205" s="6"/>
      <c r="W205" s="11"/>
      <c r="X205" s="6"/>
      <c r="Y205" s="5"/>
      <c r="Z205" s="5"/>
      <c r="AO205" s="13"/>
      <c r="AS205" s="2"/>
      <c r="BS205" s="14"/>
    </row>
    <row r="206" spans="3:71" ht="12.75">
      <c r="C206" s="22"/>
      <c r="D206" s="5"/>
      <c r="E206" s="5"/>
      <c r="F206" s="6"/>
      <c r="G206" s="6"/>
      <c r="H206" s="5"/>
      <c r="I206" s="5"/>
      <c r="J206" s="5"/>
      <c r="K206" s="5"/>
      <c r="L206" s="5"/>
      <c r="M206" s="5"/>
      <c r="N206" s="5"/>
      <c r="O206" s="5"/>
      <c r="P206" s="5"/>
      <c r="Q206" s="5"/>
      <c r="R206" s="5"/>
      <c r="S206" s="5"/>
      <c r="T206" s="10"/>
      <c r="U206" s="10"/>
      <c r="V206" s="6"/>
      <c r="W206" s="11"/>
      <c r="X206" s="6"/>
      <c r="Y206" s="5"/>
      <c r="Z206" s="5"/>
      <c r="AO206" s="13"/>
      <c r="AS206" s="2"/>
      <c r="BS206" s="14"/>
    </row>
    <row r="207" spans="3:71" ht="12.75">
      <c r="C207" s="22"/>
      <c r="D207" s="5"/>
      <c r="E207" s="5"/>
      <c r="F207" s="6"/>
      <c r="G207" s="6"/>
      <c r="H207" s="5"/>
      <c r="I207" s="5"/>
      <c r="J207" s="5"/>
      <c r="K207" s="5"/>
      <c r="L207" s="5"/>
      <c r="M207" s="5"/>
      <c r="N207" s="5"/>
      <c r="O207" s="5"/>
      <c r="P207" s="5"/>
      <c r="Q207" s="5"/>
      <c r="R207" s="5"/>
      <c r="S207" s="5"/>
      <c r="T207" s="10"/>
      <c r="U207" s="10"/>
      <c r="V207" s="6"/>
      <c r="W207" s="11"/>
      <c r="X207" s="6"/>
      <c r="Y207" s="5"/>
      <c r="Z207" s="5"/>
      <c r="AO207" s="13"/>
      <c r="AS207" s="2"/>
      <c r="BS207" s="14"/>
    </row>
    <row r="208" spans="3:71" ht="12.75">
      <c r="C208" s="22"/>
      <c r="D208" s="5"/>
      <c r="E208" s="5"/>
      <c r="F208" s="6"/>
      <c r="G208" s="6"/>
      <c r="H208" s="5"/>
      <c r="I208" s="5"/>
      <c r="J208" s="5"/>
      <c r="K208" s="5"/>
      <c r="L208" s="5"/>
      <c r="M208" s="5"/>
      <c r="N208" s="5"/>
      <c r="O208" s="5"/>
      <c r="P208" s="5"/>
      <c r="Q208" s="5"/>
      <c r="R208" s="5"/>
      <c r="S208" s="5"/>
      <c r="T208" s="10"/>
      <c r="U208" s="10"/>
      <c r="V208" s="6"/>
      <c r="W208" s="11"/>
      <c r="X208" s="6"/>
      <c r="Y208" s="5"/>
      <c r="Z208" s="5"/>
      <c r="AO208" s="13"/>
      <c r="AS208" s="2"/>
      <c r="BS208" s="14"/>
    </row>
    <row r="209" spans="3:71" ht="12.75">
      <c r="C209" s="22"/>
      <c r="D209" s="5"/>
      <c r="E209" s="5"/>
      <c r="F209" s="6"/>
      <c r="G209" s="6"/>
      <c r="H209" s="5"/>
      <c r="I209" s="5"/>
      <c r="J209" s="5"/>
      <c r="K209" s="5"/>
      <c r="L209" s="5"/>
      <c r="M209" s="5"/>
      <c r="N209" s="5"/>
      <c r="O209" s="5"/>
      <c r="P209" s="5"/>
      <c r="Q209" s="5"/>
      <c r="R209" s="5"/>
      <c r="S209" s="5"/>
      <c r="T209" s="10"/>
      <c r="U209" s="10"/>
      <c r="V209" s="6"/>
      <c r="W209" s="11"/>
      <c r="X209" s="6"/>
      <c r="Y209" s="5"/>
      <c r="Z209" s="5"/>
      <c r="AO209" s="13"/>
      <c r="AS209" s="2"/>
      <c r="BS209" s="14"/>
    </row>
    <row r="210" spans="3:71" ht="12.75">
      <c r="C210" s="22"/>
      <c r="D210" s="5"/>
      <c r="E210" s="5"/>
      <c r="F210" s="6"/>
      <c r="G210" s="6"/>
      <c r="H210" s="5"/>
      <c r="I210" s="5"/>
      <c r="J210" s="5"/>
      <c r="K210" s="5"/>
      <c r="L210" s="5"/>
      <c r="M210" s="5"/>
      <c r="N210" s="5"/>
      <c r="O210" s="5"/>
      <c r="P210" s="5"/>
      <c r="Q210" s="5"/>
      <c r="R210" s="5"/>
      <c r="S210" s="5"/>
      <c r="T210" s="10"/>
      <c r="U210" s="10"/>
      <c r="V210" s="6"/>
      <c r="W210" s="11"/>
      <c r="X210" s="6"/>
      <c r="Y210" s="5"/>
      <c r="Z210" s="5"/>
      <c r="AO210" s="13"/>
      <c r="AS210" s="2"/>
      <c r="BS210" s="14"/>
    </row>
    <row r="211" spans="3:71" ht="12.75">
      <c r="C211" s="22"/>
      <c r="D211" s="5"/>
      <c r="E211" s="5"/>
      <c r="F211" s="6"/>
      <c r="G211" s="6"/>
      <c r="H211" s="5"/>
      <c r="I211" s="5"/>
      <c r="J211" s="5"/>
      <c r="K211" s="5"/>
      <c r="L211" s="5"/>
      <c r="M211" s="5"/>
      <c r="N211" s="5"/>
      <c r="O211" s="5"/>
      <c r="P211" s="5"/>
      <c r="Q211" s="5"/>
      <c r="R211" s="5"/>
      <c r="S211" s="5"/>
      <c r="T211" s="10"/>
      <c r="U211" s="10"/>
      <c r="V211" s="6"/>
      <c r="W211" s="11"/>
      <c r="X211" s="6"/>
      <c r="Y211" s="5"/>
      <c r="Z211" s="5"/>
      <c r="AO211" s="13"/>
      <c r="AS211" s="2"/>
      <c r="BS211" s="14"/>
    </row>
    <row r="212" spans="3:71" ht="12.75">
      <c r="C212" s="22"/>
      <c r="D212" s="5"/>
      <c r="E212" s="5"/>
      <c r="F212" s="6"/>
      <c r="G212" s="6"/>
      <c r="H212" s="5"/>
      <c r="I212" s="5"/>
      <c r="J212" s="5"/>
      <c r="K212" s="5"/>
      <c r="L212" s="5"/>
      <c r="M212" s="5"/>
      <c r="N212" s="5"/>
      <c r="O212" s="5"/>
      <c r="P212" s="5"/>
      <c r="Q212" s="5"/>
      <c r="R212" s="5"/>
      <c r="S212" s="5"/>
      <c r="T212" s="10"/>
      <c r="U212" s="10"/>
      <c r="V212" s="6"/>
      <c r="W212" s="11"/>
      <c r="X212" s="6"/>
      <c r="Y212" s="5"/>
      <c r="Z212" s="5"/>
      <c r="AO212" s="13"/>
      <c r="AS212" s="2"/>
      <c r="BS212" s="14"/>
    </row>
    <row r="213" spans="3:71" ht="12.75">
      <c r="C213" s="22"/>
      <c r="D213" s="5"/>
      <c r="E213" s="5"/>
      <c r="F213" s="6"/>
      <c r="G213" s="6"/>
      <c r="H213" s="5"/>
      <c r="I213" s="5"/>
      <c r="J213" s="5"/>
      <c r="K213" s="5"/>
      <c r="L213" s="5"/>
      <c r="M213" s="5"/>
      <c r="N213" s="5"/>
      <c r="O213" s="5"/>
      <c r="P213" s="5"/>
      <c r="Q213" s="5"/>
      <c r="R213" s="5"/>
      <c r="S213" s="5"/>
      <c r="T213" s="10"/>
      <c r="U213" s="10"/>
      <c r="V213" s="6"/>
      <c r="W213" s="11"/>
      <c r="X213" s="6"/>
      <c r="Y213" s="5"/>
      <c r="Z213" s="5"/>
      <c r="AO213" s="13"/>
      <c r="AS213" s="2"/>
      <c r="BS213" s="14"/>
    </row>
    <row r="214" spans="3:71" ht="12.75">
      <c r="C214" s="22"/>
      <c r="D214" s="5"/>
      <c r="E214" s="5"/>
      <c r="F214" s="6"/>
      <c r="G214" s="6"/>
      <c r="H214" s="5"/>
      <c r="I214" s="5"/>
      <c r="J214" s="5"/>
      <c r="K214" s="5"/>
      <c r="L214" s="5"/>
      <c r="M214" s="5"/>
      <c r="N214" s="5"/>
      <c r="O214" s="5"/>
      <c r="P214" s="5"/>
      <c r="Q214" s="5"/>
      <c r="R214" s="5"/>
      <c r="S214" s="5"/>
      <c r="T214" s="10"/>
      <c r="U214" s="10"/>
      <c r="V214" s="6"/>
      <c r="W214" s="11"/>
      <c r="X214" s="6"/>
      <c r="Y214" s="5"/>
      <c r="Z214" s="5"/>
      <c r="AO214" s="13"/>
      <c r="AS214" s="2"/>
      <c r="BS214" s="14"/>
    </row>
    <row r="215" spans="3:71" ht="12.75">
      <c r="C215" s="22"/>
      <c r="D215" s="5"/>
      <c r="E215" s="5"/>
      <c r="F215" s="6"/>
      <c r="G215" s="6"/>
      <c r="H215" s="5"/>
      <c r="I215" s="5"/>
      <c r="J215" s="5"/>
      <c r="K215" s="5"/>
      <c r="L215" s="5"/>
      <c r="M215" s="5"/>
      <c r="N215" s="5"/>
      <c r="O215" s="5"/>
      <c r="P215" s="5"/>
      <c r="Q215" s="5"/>
      <c r="R215" s="5"/>
      <c r="S215" s="5"/>
      <c r="T215" s="10"/>
      <c r="U215" s="10"/>
      <c r="V215" s="6"/>
      <c r="W215" s="11"/>
      <c r="X215" s="6"/>
      <c r="Y215" s="5"/>
      <c r="Z215" s="5"/>
      <c r="AO215" s="13"/>
      <c r="AS215" s="2"/>
      <c r="BS215" s="14"/>
    </row>
    <row r="216" spans="3:71" ht="12.75">
      <c r="C216" s="22"/>
      <c r="D216" s="5"/>
      <c r="E216" s="5"/>
      <c r="F216" s="6"/>
      <c r="G216" s="6"/>
      <c r="H216" s="5"/>
      <c r="I216" s="5"/>
      <c r="J216" s="5"/>
      <c r="K216" s="5"/>
      <c r="L216" s="5"/>
      <c r="M216" s="5"/>
      <c r="N216" s="5"/>
      <c r="O216" s="5"/>
      <c r="P216" s="5"/>
      <c r="Q216" s="5"/>
      <c r="R216" s="5"/>
      <c r="S216" s="5"/>
      <c r="T216" s="10"/>
      <c r="U216" s="10"/>
      <c r="V216" s="6"/>
      <c r="W216" s="11"/>
      <c r="X216" s="6"/>
      <c r="Y216" s="5"/>
      <c r="Z216" s="5"/>
      <c r="AO216" s="13"/>
      <c r="AS216" s="2"/>
      <c r="BS216" s="14"/>
    </row>
    <row r="217" spans="3:71" ht="12.75">
      <c r="C217" s="22"/>
      <c r="D217" s="5"/>
      <c r="E217" s="5"/>
      <c r="F217" s="6"/>
      <c r="G217" s="6"/>
      <c r="H217" s="5"/>
      <c r="I217" s="5"/>
      <c r="J217" s="5"/>
      <c r="K217" s="5"/>
      <c r="L217" s="5"/>
      <c r="M217" s="5"/>
      <c r="N217" s="5"/>
      <c r="O217" s="5"/>
      <c r="P217" s="5"/>
      <c r="Q217" s="5"/>
      <c r="R217" s="5"/>
      <c r="S217" s="5"/>
      <c r="T217" s="10"/>
      <c r="U217" s="10"/>
      <c r="V217" s="6"/>
      <c r="W217" s="11"/>
      <c r="X217" s="6"/>
      <c r="Y217" s="5"/>
      <c r="Z217" s="5"/>
      <c r="AO217" s="13"/>
      <c r="AS217" s="2"/>
      <c r="BS217" s="14"/>
    </row>
    <row r="218" spans="3:71" ht="12.75">
      <c r="C218" s="22"/>
      <c r="D218" s="5"/>
      <c r="E218" s="5"/>
      <c r="F218" s="6"/>
      <c r="G218" s="6"/>
      <c r="H218" s="5"/>
      <c r="I218" s="5"/>
      <c r="J218" s="5"/>
      <c r="K218" s="5"/>
      <c r="L218" s="5"/>
      <c r="M218" s="5"/>
      <c r="N218" s="5"/>
      <c r="O218" s="5"/>
      <c r="P218" s="5"/>
      <c r="Q218" s="5"/>
      <c r="R218" s="5"/>
      <c r="S218" s="5"/>
      <c r="T218" s="10"/>
      <c r="U218" s="10"/>
      <c r="V218" s="6"/>
      <c r="W218" s="11"/>
      <c r="X218" s="6"/>
      <c r="Y218" s="5"/>
      <c r="Z218" s="5"/>
      <c r="AO218" s="13"/>
      <c r="AS218" s="2"/>
      <c r="BS218" s="14"/>
    </row>
    <row r="219" spans="3:71" ht="12.75">
      <c r="C219" s="22"/>
      <c r="D219" s="5"/>
      <c r="E219" s="5"/>
      <c r="F219" s="6"/>
      <c r="G219" s="6"/>
      <c r="H219" s="5"/>
      <c r="I219" s="5"/>
      <c r="J219" s="5"/>
      <c r="K219" s="5"/>
      <c r="L219" s="5"/>
      <c r="M219" s="5"/>
      <c r="N219" s="5"/>
      <c r="O219" s="5"/>
      <c r="P219" s="5"/>
      <c r="Q219" s="5"/>
      <c r="R219" s="5"/>
      <c r="S219" s="5"/>
      <c r="T219" s="10"/>
      <c r="U219" s="10"/>
      <c r="V219" s="6"/>
      <c r="W219" s="11"/>
      <c r="X219" s="6"/>
      <c r="Y219" s="5"/>
      <c r="Z219" s="5"/>
      <c r="AO219" s="13"/>
      <c r="AS219" s="2"/>
      <c r="BS219" s="14"/>
    </row>
    <row r="220" spans="3:71" ht="12.75">
      <c r="C220" s="22"/>
      <c r="D220" s="5"/>
      <c r="E220" s="5"/>
      <c r="F220" s="6"/>
      <c r="G220" s="6"/>
      <c r="H220" s="5"/>
      <c r="I220" s="5"/>
      <c r="J220" s="5"/>
      <c r="K220" s="5"/>
      <c r="L220" s="5"/>
      <c r="M220" s="5"/>
      <c r="N220" s="5"/>
      <c r="O220" s="5"/>
      <c r="P220" s="5"/>
      <c r="Q220" s="5"/>
      <c r="R220" s="5"/>
      <c r="S220" s="5"/>
      <c r="T220" s="10"/>
      <c r="U220" s="10"/>
      <c r="V220" s="6"/>
      <c r="W220" s="11"/>
      <c r="X220" s="6"/>
      <c r="Y220" s="5"/>
      <c r="Z220" s="5"/>
      <c r="AO220" s="13"/>
      <c r="AS220" s="2"/>
      <c r="BS220" s="14"/>
    </row>
    <row r="221" spans="3:71" ht="12.75">
      <c r="C221" s="22"/>
      <c r="D221" s="5"/>
      <c r="E221" s="5"/>
      <c r="F221" s="6"/>
      <c r="G221" s="6"/>
      <c r="H221" s="5"/>
      <c r="I221" s="5"/>
      <c r="J221" s="5"/>
      <c r="K221" s="5"/>
      <c r="L221" s="5"/>
      <c r="M221" s="5"/>
      <c r="N221" s="5"/>
      <c r="O221" s="5"/>
      <c r="P221" s="5"/>
      <c r="Q221" s="5"/>
      <c r="R221" s="5"/>
      <c r="S221" s="5"/>
      <c r="T221" s="10"/>
      <c r="U221" s="10"/>
      <c r="V221" s="6"/>
      <c r="W221" s="11"/>
      <c r="X221" s="6"/>
      <c r="Y221" s="5"/>
      <c r="Z221" s="5"/>
      <c r="AO221" s="13"/>
      <c r="AS221" s="2"/>
      <c r="BS221" s="14"/>
    </row>
    <row r="222" spans="3:71" ht="12.75">
      <c r="C222" s="22"/>
      <c r="D222" s="5"/>
      <c r="E222" s="5"/>
      <c r="F222" s="6"/>
      <c r="G222" s="6"/>
      <c r="H222" s="5"/>
      <c r="I222" s="5"/>
      <c r="J222" s="5"/>
      <c r="K222" s="5"/>
      <c r="L222" s="5"/>
      <c r="M222" s="5"/>
      <c r="N222" s="5"/>
      <c r="O222" s="5"/>
      <c r="P222" s="5"/>
      <c r="Q222" s="5"/>
      <c r="R222" s="5"/>
      <c r="S222" s="5"/>
      <c r="T222" s="10"/>
      <c r="U222" s="10"/>
      <c r="V222" s="6"/>
      <c r="W222" s="11"/>
      <c r="X222" s="6"/>
      <c r="Y222" s="5"/>
      <c r="Z222" s="5"/>
      <c r="AO222" s="13"/>
      <c r="AS222" s="2"/>
      <c r="BS222" s="14"/>
    </row>
    <row r="223" spans="3:71" ht="12.75">
      <c r="C223" s="22"/>
      <c r="D223" s="5"/>
      <c r="E223" s="5"/>
      <c r="F223" s="6"/>
      <c r="G223" s="6"/>
      <c r="H223" s="5"/>
      <c r="I223" s="5"/>
      <c r="J223" s="5"/>
      <c r="K223" s="5"/>
      <c r="L223" s="5"/>
      <c r="M223" s="5"/>
      <c r="N223" s="5"/>
      <c r="O223" s="5"/>
      <c r="P223" s="5"/>
      <c r="Q223" s="5"/>
      <c r="R223" s="5"/>
      <c r="S223" s="5"/>
      <c r="T223" s="10"/>
      <c r="U223" s="10"/>
      <c r="V223" s="6"/>
      <c r="W223" s="11"/>
      <c r="X223" s="6"/>
      <c r="Y223" s="5"/>
      <c r="Z223" s="5"/>
      <c r="AO223" s="13"/>
      <c r="AS223" s="2"/>
      <c r="BS223" s="14"/>
    </row>
    <row r="224" spans="3:71" ht="12.75">
      <c r="C224" s="22"/>
      <c r="D224" s="5"/>
      <c r="E224" s="5"/>
      <c r="F224" s="6"/>
      <c r="G224" s="6"/>
      <c r="H224" s="5"/>
      <c r="I224" s="5"/>
      <c r="J224" s="5"/>
      <c r="K224" s="5"/>
      <c r="L224" s="5"/>
      <c r="M224" s="5"/>
      <c r="N224" s="5"/>
      <c r="O224" s="5"/>
      <c r="P224" s="5"/>
      <c r="Q224" s="5"/>
      <c r="R224" s="5"/>
      <c r="S224" s="5"/>
      <c r="T224" s="10"/>
      <c r="U224" s="10"/>
      <c r="V224" s="6"/>
      <c r="W224" s="11"/>
      <c r="X224" s="6"/>
      <c r="Y224" s="5"/>
      <c r="Z224" s="5"/>
      <c r="AO224" s="13"/>
      <c r="AS224" s="2"/>
      <c r="BS224" s="14"/>
    </row>
    <row r="225" spans="3:71" ht="12.75">
      <c r="C225" s="22"/>
      <c r="D225" s="5"/>
      <c r="E225" s="5"/>
      <c r="F225" s="6"/>
      <c r="G225" s="6"/>
      <c r="H225" s="5"/>
      <c r="I225" s="5"/>
      <c r="J225" s="5"/>
      <c r="K225" s="5"/>
      <c r="L225" s="5"/>
      <c r="M225" s="5"/>
      <c r="N225" s="5"/>
      <c r="O225" s="5"/>
      <c r="P225" s="5"/>
      <c r="Q225" s="5"/>
      <c r="R225" s="5"/>
      <c r="S225" s="5"/>
      <c r="T225" s="10"/>
      <c r="U225" s="10"/>
      <c r="V225" s="6"/>
      <c r="W225" s="11"/>
      <c r="X225" s="6"/>
      <c r="Y225" s="5"/>
      <c r="Z225" s="5"/>
      <c r="AO225" s="13"/>
      <c r="AS225" s="2"/>
      <c r="BS225" s="14"/>
    </row>
    <row r="226" spans="3:71" ht="12.75">
      <c r="C226" s="22"/>
      <c r="D226" s="5"/>
      <c r="E226" s="5"/>
      <c r="F226" s="6"/>
      <c r="G226" s="6"/>
      <c r="H226" s="5"/>
      <c r="I226" s="5"/>
      <c r="J226" s="5"/>
      <c r="K226" s="5"/>
      <c r="L226" s="5"/>
      <c r="M226" s="5"/>
      <c r="N226" s="5"/>
      <c r="O226" s="5"/>
      <c r="P226" s="5"/>
      <c r="Q226" s="5"/>
      <c r="R226" s="5"/>
      <c r="S226" s="5"/>
      <c r="T226" s="10"/>
      <c r="U226" s="10"/>
      <c r="V226" s="6"/>
      <c r="W226" s="11"/>
      <c r="X226" s="6"/>
      <c r="Y226" s="5"/>
      <c r="Z226" s="5"/>
      <c r="AO226" s="13"/>
      <c r="AS226" s="2"/>
      <c r="BS226" s="14"/>
    </row>
    <row r="227" spans="3:71" ht="12.75">
      <c r="C227" s="22"/>
      <c r="D227" s="5"/>
      <c r="E227" s="5"/>
      <c r="F227" s="6"/>
      <c r="G227" s="6"/>
      <c r="H227" s="5"/>
      <c r="I227" s="5"/>
      <c r="J227" s="5"/>
      <c r="K227" s="5"/>
      <c r="L227" s="5"/>
      <c r="M227" s="5"/>
      <c r="N227" s="5"/>
      <c r="O227" s="5"/>
      <c r="P227" s="5"/>
      <c r="Q227" s="5"/>
      <c r="R227" s="5"/>
      <c r="S227" s="5"/>
      <c r="T227" s="10"/>
      <c r="U227" s="10"/>
      <c r="V227" s="6"/>
      <c r="W227" s="11"/>
      <c r="X227" s="6"/>
      <c r="Y227" s="5"/>
      <c r="Z227" s="5"/>
      <c r="AO227" s="13"/>
      <c r="AS227" s="2"/>
      <c r="BS227" s="14"/>
    </row>
    <row r="228" spans="3:71" ht="12.75">
      <c r="C228" s="22"/>
      <c r="D228" s="5"/>
      <c r="E228" s="5"/>
      <c r="F228" s="6"/>
      <c r="G228" s="6"/>
      <c r="H228" s="5"/>
      <c r="I228" s="5"/>
      <c r="J228" s="5"/>
      <c r="K228" s="5"/>
      <c r="L228" s="5"/>
      <c r="M228" s="5"/>
      <c r="N228" s="5"/>
      <c r="O228" s="5"/>
      <c r="P228" s="5"/>
      <c r="Q228" s="5"/>
      <c r="R228" s="5"/>
      <c r="S228" s="5"/>
      <c r="T228" s="10"/>
      <c r="U228" s="10"/>
      <c r="V228" s="6"/>
      <c r="W228" s="11"/>
      <c r="X228" s="6"/>
      <c r="Y228" s="5"/>
      <c r="Z228" s="5"/>
      <c r="AO228" s="13"/>
      <c r="AS228" s="2"/>
      <c r="BS228" s="14"/>
    </row>
    <row r="229" spans="3:71" ht="12.75">
      <c r="C229" s="22"/>
      <c r="D229" s="5"/>
      <c r="E229" s="5"/>
      <c r="F229" s="6"/>
      <c r="G229" s="6"/>
      <c r="H229" s="5"/>
      <c r="I229" s="5"/>
      <c r="J229" s="5"/>
      <c r="K229" s="5"/>
      <c r="L229" s="5"/>
      <c r="M229" s="5"/>
      <c r="N229" s="5"/>
      <c r="O229" s="5"/>
      <c r="P229" s="5"/>
      <c r="Q229" s="5"/>
      <c r="R229" s="5"/>
      <c r="S229" s="5"/>
      <c r="T229" s="10"/>
      <c r="U229" s="10"/>
      <c r="V229" s="6"/>
      <c r="W229" s="11"/>
      <c r="X229" s="6"/>
      <c r="Y229" s="5"/>
      <c r="Z229" s="5"/>
      <c r="AO229" s="13"/>
      <c r="AS229" s="2"/>
      <c r="BS229" s="14"/>
    </row>
    <row r="230" spans="3:71" ht="12.75">
      <c r="C230" s="22"/>
      <c r="D230" s="5"/>
      <c r="E230" s="5"/>
      <c r="F230" s="6"/>
      <c r="G230" s="6"/>
      <c r="H230" s="5"/>
      <c r="I230" s="5"/>
      <c r="J230" s="5"/>
      <c r="K230" s="5"/>
      <c r="L230" s="5"/>
      <c r="M230" s="5"/>
      <c r="N230" s="5"/>
      <c r="O230" s="5"/>
      <c r="P230" s="5"/>
      <c r="Q230" s="5"/>
      <c r="R230" s="5"/>
      <c r="S230" s="5"/>
      <c r="T230" s="10"/>
      <c r="U230" s="10"/>
      <c r="V230" s="6"/>
      <c r="W230" s="11"/>
      <c r="X230" s="6"/>
      <c r="Y230" s="5"/>
      <c r="Z230" s="5"/>
      <c r="AO230" s="13"/>
      <c r="AS230" s="2"/>
      <c r="BS230" s="14"/>
    </row>
    <row r="231" spans="3:71" ht="12.75">
      <c r="C231" s="22"/>
      <c r="D231" s="5"/>
      <c r="E231" s="5"/>
      <c r="F231" s="6"/>
      <c r="G231" s="6"/>
      <c r="H231" s="5"/>
      <c r="I231" s="5"/>
      <c r="J231" s="5"/>
      <c r="K231" s="5"/>
      <c r="L231" s="5"/>
      <c r="M231" s="5"/>
      <c r="N231" s="5"/>
      <c r="O231" s="5"/>
      <c r="P231" s="5"/>
      <c r="Q231" s="5"/>
      <c r="R231" s="5"/>
      <c r="S231" s="5"/>
      <c r="T231" s="10"/>
      <c r="U231" s="10"/>
      <c r="V231" s="6"/>
      <c r="W231" s="11"/>
      <c r="X231" s="6"/>
      <c r="Y231" s="5"/>
      <c r="Z231" s="5"/>
      <c r="AO231" s="13"/>
      <c r="AS231" s="2"/>
      <c r="BS231" s="14"/>
    </row>
    <row r="232" spans="3:71" ht="12.75">
      <c r="C232" s="22"/>
      <c r="D232" s="5"/>
      <c r="E232" s="5"/>
      <c r="F232" s="6"/>
      <c r="G232" s="6"/>
      <c r="H232" s="5"/>
      <c r="I232" s="5"/>
      <c r="J232" s="5"/>
      <c r="K232" s="5"/>
      <c r="L232" s="5"/>
      <c r="M232" s="5"/>
      <c r="N232" s="5"/>
      <c r="O232" s="5"/>
      <c r="P232" s="5"/>
      <c r="Q232" s="5"/>
      <c r="R232" s="5"/>
      <c r="S232" s="5"/>
      <c r="T232" s="10"/>
      <c r="U232" s="10"/>
      <c r="V232" s="6"/>
      <c r="W232" s="11"/>
      <c r="X232" s="6"/>
      <c r="Y232" s="5"/>
      <c r="Z232" s="5"/>
      <c r="AO232" s="13"/>
      <c r="AS232" s="2"/>
      <c r="BS232" s="14"/>
    </row>
    <row r="233" spans="3:71" ht="12.75">
      <c r="C233" s="22"/>
      <c r="D233" s="5"/>
      <c r="E233" s="5"/>
      <c r="F233" s="6"/>
      <c r="G233" s="6"/>
      <c r="H233" s="5"/>
      <c r="I233" s="5"/>
      <c r="J233" s="5"/>
      <c r="K233" s="5"/>
      <c r="L233" s="5"/>
      <c r="M233" s="5"/>
      <c r="N233" s="5"/>
      <c r="O233" s="5"/>
      <c r="P233" s="5"/>
      <c r="Q233" s="5"/>
      <c r="R233" s="5"/>
      <c r="S233" s="5"/>
      <c r="T233" s="10"/>
      <c r="U233" s="10"/>
      <c r="V233" s="6"/>
      <c r="W233" s="11"/>
      <c r="X233" s="6"/>
      <c r="Y233" s="5"/>
      <c r="Z233" s="5"/>
      <c r="AO233" s="13"/>
      <c r="AS233" s="2"/>
      <c r="BS233" s="14"/>
    </row>
    <row r="234" spans="3:71" ht="12.75">
      <c r="C234" s="22"/>
      <c r="D234" s="5"/>
      <c r="E234" s="5"/>
      <c r="F234" s="6"/>
      <c r="G234" s="6"/>
      <c r="H234" s="5"/>
      <c r="I234" s="5"/>
      <c r="J234" s="5"/>
      <c r="K234" s="5"/>
      <c r="L234" s="5"/>
      <c r="M234" s="5"/>
      <c r="N234" s="5"/>
      <c r="O234" s="5"/>
      <c r="P234" s="5"/>
      <c r="Q234" s="5"/>
      <c r="R234" s="5"/>
      <c r="S234" s="5"/>
      <c r="T234" s="10"/>
      <c r="U234" s="10"/>
      <c r="V234" s="6"/>
      <c r="W234" s="11"/>
      <c r="X234" s="6"/>
      <c r="Y234" s="5"/>
      <c r="Z234" s="5"/>
      <c r="AO234" s="13"/>
      <c r="AS234" s="2"/>
      <c r="BS234" s="14"/>
    </row>
    <row r="235" spans="3:71" ht="12.75">
      <c r="C235" s="22"/>
      <c r="D235" s="5"/>
      <c r="E235" s="5"/>
      <c r="F235" s="6"/>
      <c r="G235" s="6"/>
      <c r="H235" s="5"/>
      <c r="I235" s="5"/>
      <c r="J235" s="5"/>
      <c r="K235" s="5"/>
      <c r="L235" s="5"/>
      <c r="M235" s="5"/>
      <c r="N235" s="5"/>
      <c r="O235" s="5"/>
      <c r="P235" s="5"/>
      <c r="Q235" s="5"/>
      <c r="R235" s="5"/>
      <c r="S235" s="5"/>
      <c r="T235" s="10"/>
      <c r="U235" s="10"/>
      <c r="V235" s="6"/>
      <c r="W235" s="11"/>
      <c r="X235" s="6"/>
      <c r="Y235" s="5"/>
      <c r="Z235" s="5"/>
      <c r="AO235" s="13"/>
      <c r="AS235" s="2"/>
      <c r="BS235" s="14"/>
    </row>
    <row r="236" spans="3:71" ht="12.75">
      <c r="C236" s="22"/>
      <c r="D236" s="5"/>
      <c r="E236" s="5"/>
      <c r="F236" s="6"/>
      <c r="G236" s="6"/>
      <c r="H236" s="5"/>
      <c r="I236" s="5"/>
      <c r="J236" s="5"/>
      <c r="K236" s="5"/>
      <c r="L236" s="5"/>
      <c r="M236" s="5"/>
      <c r="N236" s="5"/>
      <c r="O236" s="5"/>
      <c r="P236" s="5"/>
      <c r="Q236" s="5"/>
      <c r="R236" s="5"/>
      <c r="S236" s="5"/>
      <c r="T236" s="10"/>
      <c r="U236" s="10"/>
      <c r="V236" s="6"/>
      <c r="W236" s="11"/>
      <c r="X236" s="6"/>
      <c r="Y236" s="5"/>
      <c r="Z236" s="5"/>
      <c r="AO236" s="13"/>
      <c r="AS236" s="2"/>
      <c r="BS236" s="14"/>
    </row>
    <row r="237" spans="3:71" ht="12.75">
      <c r="C237" s="22"/>
      <c r="D237" s="5"/>
      <c r="E237" s="5"/>
      <c r="F237" s="6"/>
      <c r="G237" s="6"/>
      <c r="H237" s="5"/>
      <c r="I237" s="5"/>
      <c r="J237" s="5"/>
      <c r="K237" s="5"/>
      <c r="L237" s="5"/>
      <c r="M237" s="5"/>
      <c r="N237" s="5"/>
      <c r="O237" s="5"/>
      <c r="P237" s="5"/>
      <c r="Q237" s="5"/>
      <c r="R237" s="5"/>
      <c r="S237" s="5"/>
      <c r="T237" s="10"/>
      <c r="U237" s="10"/>
      <c r="V237" s="6"/>
      <c r="W237" s="11"/>
      <c r="X237" s="6"/>
      <c r="Y237" s="5"/>
      <c r="Z237" s="5"/>
      <c r="AO237" s="13"/>
      <c r="AS237" s="2"/>
      <c r="BS237" s="14"/>
    </row>
    <row r="238" spans="3:71" ht="12.75">
      <c r="C238" s="22"/>
      <c r="D238" s="5"/>
      <c r="E238" s="5"/>
      <c r="F238" s="6"/>
      <c r="G238" s="6"/>
      <c r="H238" s="5"/>
      <c r="I238" s="5"/>
      <c r="J238" s="5"/>
      <c r="K238" s="5"/>
      <c r="L238" s="5"/>
      <c r="M238" s="5"/>
      <c r="N238" s="5"/>
      <c r="O238" s="5"/>
      <c r="P238" s="5"/>
      <c r="Q238" s="5"/>
      <c r="R238" s="5"/>
      <c r="S238" s="5"/>
      <c r="T238" s="10"/>
      <c r="U238" s="10"/>
      <c r="V238" s="6"/>
      <c r="W238" s="11"/>
      <c r="X238" s="6"/>
      <c r="Y238" s="5"/>
      <c r="Z238" s="5"/>
      <c r="AO238" s="13"/>
      <c r="AS238" s="2"/>
      <c r="BS238" s="14"/>
    </row>
    <row r="239" spans="3:71" ht="12.75">
      <c r="C239" s="22"/>
      <c r="D239" s="5"/>
      <c r="E239" s="5"/>
      <c r="F239" s="6"/>
      <c r="G239" s="6"/>
      <c r="H239" s="5"/>
      <c r="I239" s="5"/>
      <c r="J239" s="5"/>
      <c r="K239" s="5"/>
      <c r="L239" s="5"/>
      <c r="M239" s="5"/>
      <c r="N239" s="5"/>
      <c r="O239" s="5"/>
      <c r="P239" s="5"/>
      <c r="Q239" s="5"/>
      <c r="R239" s="5"/>
      <c r="S239" s="5"/>
      <c r="T239" s="10"/>
      <c r="U239" s="10"/>
      <c r="V239" s="6"/>
      <c r="W239" s="11"/>
      <c r="X239" s="6"/>
      <c r="Y239" s="5"/>
      <c r="Z239" s="5"/>
      <c r="AO239" s="13"/>
      <c r="AS239" s="2"/>
      <c r="BS239" s="14"/>
    </row>
    <row r="240" spans="3:71" ht="12.75">
      <c r="C240" s="22"/>
      <c r="D240" s="5"/>
      <c r="E240" s="5"/>
      <c r="F240" s="6"/>
      <c r="G240" s="6"/>
      <c r="H240" s="5"/>
      <c r="I240" s="5"/>
      <c r="J240" s="5"/>
      <c r="K240" s="5"/>
      <c r="L240" s="5"/>
      <c r="M240" s="5"/>
      <c r="N240" s="5"/>
      <c r="O240" s="5"/>
      <c r="P240" s="5"/>
      <c r="Q240" s="5"/>
      <c r="R240" s="5"/>
      <c r="S240" s="5"/>
      <c r="T240" s="10"/>
      <c r="U240" s="10"/>
      <c r="V240" s="6"/>
      <c r="W240" s="11"/>
      <c r="X240" s="6"/>
      <c r="Y240" s="5"/>
      <c r="Z240" s="5"/>
      <c r="AO240" s="13"/>
      <c r="AS240" s="2"/>
      <c r="BS240" s="14"/>
    </row>
    <row r="241" spans="3:71" ht="12.75">
      <c r="C241" s="22"/>
      <c r="D241" s="5"/>
      <c r="E241" s="5"/>
      <c r="F241" s="6"/>
      <c r="G241" s="6"/>
      <c r="H241" s="5"/>
      <c r="I241" s="5"/>
      <c r="J241" s="5"/>
      <c r="K241" s="5"/>
      <c r="L241" s="5"/>
      <c r="M241" s="5"/>
      <c r="N241" s="5"/>
      <c r="O241" s="5"/>
      <c r="P241" s="5"/>
      <c r="Q241" s="5"/>
      <c r="R241" s="5"/>
      <c r="S241" s="5"/>
      <c r="T241" s="10"/>
      <c r="U241" s="10"/>
      <c r="V241" s="6"/>
      <c r="W241" s="11"/>
      <c r="X241" s="6"/>
      <c r="Y241" s="5"/>
      <c r="Z241" s="5"/>
      <c r="AO241" s="13"/>
      <c r="AS241" s="2"/>
      <c r="BS241" s="14"/>
    </row>
    <row r="242" spans="3:71" ht="12.75">
      <c r="C242" s="22"/>
      <c r="D242" s="5"/>
      <c r="E242" s="5"/>
      <c r="F242" s="6"/>
      <c r="G242" s="6"/>
      <c r="H242" s="5"/>
      <c r="I242" s="5"/>
      <c r="J242" s="5"/>
      <c r="K242" s="5"/>
      <c r="L242" s="5"/>
      <c r="M242" s="5"/>
      <c r="N242" s="5"/>
      <c r="O242" s="5"/>
      <c r="P242" s="5"/>
      <c r="Q242" s="5"/>
      <c r="R242" s="5"/>
      <c r="S242" s="5"/>
      <c r="T242" s="10"/>
      <c r="U242" s="10"/>
      <c r="V242" s="6"/>
      <c r="W242" s="11"/>
      <c r="X242" s="6"/>
      <c r="Y242" s="5"/>
      <c r="Z242" s="5"/>
      <c r="AO242" s="13"/>
      <c r="AS242" s="2"/>
      <c r="BS242" s="14"/>
    </row>
    <row r="243" spans="3:71" ht="12.75">
      <c r="C243" s="22"/>
      <c r="D243" s="5"/>
      <c r="E243" s="5"/>
      <c r="F243" s="6"/>
      <c r="G243" s="6"/>
      <c r="H243" s="5"/>
      <c r="I243" s="5"/>
      <c r="J243" s="5"/>
      <c r="K243" s="5"/>
      <c r="L243" s="5"/>
      <c r="M243" s="5"/>
      <c r="N243" s="5"/>
      <c r="O243" s="5"/>
      <c r="P243" s="5"/>
      <c r="Q243" s="5"/>
      <c r="R243" s="5"/>
      <c r="S243" s="5"/>
      <c r="T243" s="10"/>
      <c r="U243" s="10"/>
      <c r="V243" s="6"/>
      <c r="W243" s="11"/>
      <c r="X243" s="6"/>
      <c r="Y243" s="5"/>
      <c r="Z243" s="5"/>
      <c r="AO243" s="13"/>
      <c r="AS243" s="2"/>
      <c r="BS243" s="14"/>
    </row>
    <row r="244" spans="3:71" ht="12.75">
      <c r="C244" s="22"/>
      <c r="D244" s="5"/>
      <c r="E244" s="5"/>
      <c r="F244" s="6"/>
      <c r="G244" s="6"/>
      <c r="H244" s="5"/>
      <c r="I244" s="5"/>
      <c r="J244" s="5"/>
      <c r="K244" s="5"/>
      <c r="L244" s="5"/>
      <c r="M244" s="5"/>
      <c r="N244" s="5"/>
      <c r="O244" s="5"/>
      <c r="P244" s="5"/>
      <c r="Q244" s="5"/>
      <c r="R244" s="5"/>
      <c r="S244" s="5"/>
      <c r="T244" s="10"/>
      <c r="U244" s="10"/>
      <c r="V244" s="6"/>
      <c r="W244" s="11"/>
      <c r="X244" s="6"/>
      <c r="Y244" s="5"/>
      <c r="Z244" s="5"/>
      <c r="AO244" s="13"/>
      <c r="AS244" s="2"/>
      <c r="BS244" s="14"/>
    </row>
    <row r="245" spans="3:71" ht="12.75">
      <c r="C245" s="22"/>
      <c r="D245" s="5"/>
      <c r="E245" s="5"/>
      <c r="F245" s="6"/>
      <c r="G245" s="6"/>
      <c r="H245" s="5"/>
      <c r="I245" s="5"/>
      <c r="J245" s="5"/>
      <c r="K245" s="5"/>
      <c r="L245" s="5"/>
      <c r="M245" s="5"/>
      <c r="N245" s="5"/>
      <c r="O245" s="5"/>
      <c r="P245" s="5"/>
      <c r="Q245" s="5"/>
      <c r="R245" s="5"/>
      <c r="S245" s="5"/>
      <c r="T245" s="10"/>
      <c r="U245" s="10"/>
      <c r="V245" s="6"/>
      <c r="W245" s="11"/>
      <c r="X245" s="6"/>
      <c r="Y245" s="5"/>
      <c r="Z245" s="5"/>
      <c r="AO245" s="13"/>
      <c r="AS245" s="2"/>
      <c r="BS245" s="14"/>
    </row>
    <row r="246" spans="3:71" ht="12.75">
      <c r="C246" s="22"/>
      <c r="D246" s="5"/>
      <c r="E246" s="5"/>
      <c r="F246" s="6"/>
      <c r="G246" s="6"/>
      <c r="H246" s="5"/>
      <c r="I246" s="5"/>
      <c r="J246" s="5"/>
      <c r="K246" s="5"/>
      <c r="L246" s="5"/>
      <c r="M246" s="5"/>
      <c r="N246" s="5"/>
      <c r="O246" s="5"/>
      <c r="P246" s="5"/>
      <c r="Q246" s="5"/>
      <c r="R246" s="5"/>
      <c r="S246" s="5"/>
      <c r="T246" s="10"/>
      <c r="U246" s="10"/>
      <c r="V246" s="6"/>
      <c r="W246" s="11"/>
      <c r="X246" s="6"/>
      <c r="Y246" s="5"/>
      <c r="Z246" s="5"/>
      <c r="AO246" s="13"/>
      <c r="AS246" s="2"/>
      <c r="BS246" s="14"/>
    </row>
    <row r="247" spans="3:71" ht="12.75">
      <c r="C247" s="22"/>
      <c r="D247" s="5"/>
      <c r="E247" s="5"/>
      <c r="F247" s="6"/>
      <c r="G247" s="6"/>
      <c r="H247" s="5"/>
      <c r="I247" s="5"/>
      <c r="J247" s="5"/>
      <c r="K247" s="5"/>
      <c r="L247" s="5"/>
      <c r="M247" s="5"/>
      <c r="N247" s="5"/>
      <c r="O247" s="5"/>
      <c r="P247" s="5"/>
      <c r="Q247" s="5"/>
      <c r="R247" s="5"/>
      <c r="S247" s="5"/>
      <c r="T247" s="10"/>
      <c r="U247" s="10"/>
      <c r="V247" s="6"/>
      <c r="W247" s="11"/>
      <c r="X247" s="6"/>
      <c r="Y247" s="5"/>
      <c r="Z247" s="5"/>
      <c r="AO247" s="13"/>
      <c r="AS247" s="2"/>
      <c r="BS247" s="14"/>
    </row>
    <row r="248" spans="3:71" ht="12.75">
      <c r="C248" s="22"/>
      <c r="D248" s="5"/>
      <c r="E248" s="5"/>
      <c r="F248" s="6"/>
      <c r="G248" s="6"/>
      <c r="H248" s="5"/>
      <c r="I248" s="5"/>
      <c r="J248" s="5"/>
      <c r="K248" s="5"/>
      <c r="L248" s="5"/>
      <c r="M248" s="5"/>
      <c r="N248" s="5"/>
      <c r="O248" s="5"/>
      <c r="P248" s="5"/>
      <c r="Q248" s="5"/>
      <c r="R248" s="5"/>
      <c r="S248" s="5"/>
      <c r="T248" s="10"/>
      <c r="U248" s="10"/>
      <c r="V248" s="6"/>
      <c r="W248" s="11"/>
      <c r="X248" s="6"/>
      <c r="Y248" s="5"/>
      <c r="Z248" s="5"/>
      <c r="AO248" s="13"/>
      <c r="AS248" s="2"/>
      <c r="BS248" s="14"/>
    </row>
    <row r="249" spans="3:71" ht="12.75">
      <c r="C249" s="22"/>
      <c r="D249" s="5"/>
      <c r="E249" s="5"/>
      <c r="F249" s="6"/>
      <c r="G249" s="6"/>
      <c r="H249" s="5"/>
      <c r="I249" s="5"/>
      <c r="J249" s="5"/>
      <c r="K249" s="5"/>
      <c r="L249" s="5"/>
      <c r="M249" s="5"/>
      <c r="N249" s="5"/>
      <c r="O249" s="5"/>
      <c r="P249" s="5"/>
      <c r="Q249" s="5"/>
      <c r="R249" s="5"/>
      <c r="S249" s="5"/>
      <c r="T249" s="10"/>
      <c r="U249" s="10"/>
      <c r="V249" s="6"/>
      <c r="W249" s="11"/>
      <c r="X249" s="6"/>
      <c r="Y249" s="5"/>
      <c r="Z249" s="5"/>
      <c r="AO249" s="13"/>
      <c r="AS249" s="2"/>
      <c r="BS249" s="14"/>
    </row>
    <row r="250" spans="3:71" ht="12.75">
      <c r="C250" s="22"/>
      <c r="D250" s="5"/>
      <c r="E250" s="5"/>
      <c r="F250" s="6"/>
      <c r="G250" s="6"/>
      <c r="H250" s="5"/>
      <c r="I250" s="5"/>
      <c r="J250" s="5"/>
      <c r="K250" s="5"/>
      <c r="L250" s="5"/>
      <c r="M250" s="5"/>
      <c r="N250" s="5"/>
      <c r="O250" s="5"/>
      <c r="P250" s="5"/>
      <c r="Q250" s="5"/>
      <c r="R250" s="5"/>
      <c r="S250" s="5"/>
      <c r="T250" s="10"/>
      <c r="U250" s="10"/>
      <c r="V250" s="6"/>
      <c r="W250" s="11"/>
      <c r="X250" s="6"/>
      <c r="Y250" s="5"/>
      <c r="Z250" s="5"/>
      <c r="AO250" s="13"/>
      <c r="AS250" s="2"/>
      <c r="BS250" s="14"/>
    </row>
    <row r="251" spans="3:71" ht="12.75">
      <c r="C251" s="22"/>
      <c r="D251" s="5"/>
      <c r="E251" s="5"/>
      <c r="F251" s="6"/>
      <c r="G251" s="6"/>
      <c r="H251" s="5"/>
      <c r="I251" s="5"/>
      <c r="J251" s="5"/>
      <c r="K251" s="5"/>
      <c r="L251" s="5"/>
      <c r="M251" s="5"/>
      <c r="N251" s="5"/>
      <c r="O251" s="5"/>
      <c r="P251" s="5"/>
      <c r="Q251" s="5"/>
      <c r="R251" s="5"/>
      <c r="S251" s="5"/>
      <c r="T251" s="10"/>
      <c r="U251" s="10"/>
      <c r="V251" s="6"/>
      <c r="W251" s="11"/>
      <c r="X251" s="6"/>
      <c r="Y251" s="5"/>
      <c r="Z251" s="5"/>
      <c r="AO251" s="13"/>
      <c r="AS251" s="2"/>
      <c r="BS251" s="14"/>
    </row>
    <row r="252" spans="3:71" ht="12.75">
      <c r="C252" s="22"/>
      <c r="D252" s="5"/>
      <c r="E252" s="5"/>
      <c r="F252" s="6"/>
      <c r="G252" s="6"/>
      <c r="H252" s="5"/>
      <c r="I252" s="5"/>
      <c r="J252" s="5"/>
      <c r="K252" s="5"/>
      <c r="L252" s="5"/>
      <c r="M252" s="5"/>
      <c r="N252" s="5"/>
      <c r="O252" s="5"/>
      <c r="P252" s="5"/>
      <c r="Q252" s="5"/>
      <c r="R252" s="5"/>
      <c r="S252" s="5"/>
      <c r="T252" s="10"/>
      <c r="U252" s="10"/>
      <c r="V252" s="6"/>
      <c r="W252" s="11"/>
      <c r="X252" s="6"/>
      <c r="Y252" s="5"/>
      <c r="Z252" s="5"/>
      <c r="AO252" s="13"/>
      <c r="AS252" s="2"/>
      <c r="BS252" s="14"/>
    </row>
    <row r="253" spans="3:71" ht="12.75">
      <c r="C253" s="22"/>
      <c r="D253" s="5"/>
      <c r="E253" s="5"/>
      <c r="F253" s="6"/>
      <c r="G253" s="6"/>
      <c r="H253" s="5"/>
      <c r="I253" s="5"/>
      <c r="J253" s="5"/>
      <c r="K253" s="5"/>
      <c r="L253" s="5"/>
      <c r="M253" s="5"/>
      <c r="N253" s="5"/>
      <c r="O253" s="5"/>
      <c r="P253" s="5"/>
      <c r="Q253" s="5"/>
      <c r="R253" s="5"/>
      <c r="S253" s="5"/>
      <c r="T253" s="10"/>
      <c r="U253" s="10"/>
      <c r="V253" s="6"/>
      <c r="W253" s="11"/>
      <c r="X253" s="6"/>
      <c r="Y253" s="5"/>
      <c r="Z253" s="5"/>
      <c r="AO253" s="13"/>
      <c r="AS253" s="2"/>
      <c r="BS253" s="14"/>
    </row>
    <row r="254" spans="3:71" ht="12.75">
      <c r="C254" s="22"/>
      <c r="D254" s="5"/>
      <c r="E254" s="5"/>
      <c r="F254" s="6"/>
      <c r="G254" s="6"/>
      <c r="H254" s="5"/>
      <c r="I254" s="5"/>
      <c r="J254" s="5"/>
      <c r="K254" s="5"/>
      <c r="L254" s="5"/>
      <c r="M254" s="5"/>
      <c r="N254" s="5"/>
      <c r="O254" s="5"/>
      <c r="P254" s="5"/>
      <c r="Q254" s="5"/>
      <c r="R254" s="5"/>
      <c r="S254" s="5"/>
      <c r="T254" s="10"/>
      <c r="U254" s="10"/>
      <c r="V254" s="6"/>
      <c r="W254" s="11"/>
      <c r="X254" s="6"/>
      <c r="Y254" s="5"/>
      <c r="Z254" s="5"/>
      <c r="AO254" s="13"/>
      <c r="AS254" s="2"/>
      <c r="BS254" s="14"/>
    </row>
    <row r="255" spans="3:71" ht="12.75">
      <c r="C255" s="22"/>
      <c r="D255" s="5"/>
      <c r="E255" s="5"/>
      <c r="F255" s="6"/>
      <c r="G255" s="6"/>
      <c r="H255" s="5"/>
      <c r="I255" s="5"/>
      <c r="J255" s="5"/>
      <c r="K255" s="5"/>
      <c r="L255" s="5"/>
      <c r="M255" s="5"/>
      <c r="N255" s="5"/>
      <c r="O255" s="5"/>
      <c r="P255" s="5"/>
      <c r="Q255" s="5"/>
      <c r="R255" s="5"/>
      <c r="S255" s="5"/>
      <c r="T255" s="10"/>
      <c r="U255" s="10"/>
      <c r="V255" s="6"/>
      <c r="W255" s="11"/>
      <c r="X255" s="6"/>
      <c r="Y255" s="5"/>
      <c r="Z255" s="5"/>
      <c r="AO255" s="13"/>
      <c r="AS255" s="2"/>
      <c r="BS255" s="14"/>
    </row>
    <row r="256" spans="3:71" ht="12.75">
      <c r="C256" s="22"/>
      <c r="D256" s="5"/>
      <c r="E256" s="5"/>
      <c r="F256" s="6"/>
      <c r="G256" s="6"/>
      <c r="H256" s="5"/>
      <c r="I256" s="5"/>
      <c r="J256" s="5"/>
      <c r="K256" s="5"/>
      <c r="L256" s="5"/>
      <c r="M256" s="5"/>
      <c r="N256" s="5"/>
      <c r="O256" s="5"/>
      <c r="P256" s="5"/>
      <c r="Q256" s="5"/>
      <c r="R256" s="5"/>
      <c r="S256" s="5"/>
      <c r="T256" s="10"/>
      <c r="U256" s="10"/>
      <c r="V256" s="6"/>
      <c r="W256" s="11"/>
      <c r="X256" s="6"/>
      <c r="Y256" s="5"/>
      <c r="Z256" s="5"/>
      <c r="AO256" s="13"/>
      <c r="AS256" s="2"/>
      <c r="BS256" s="14"/>
    </row>
    <row r="257" spans="3:71" ht="12.75">
      <c r="C257" s="22"/>
      <c r="D257" s="5"/>
      <c r="E257" s="5"/>
      <c r="F257" s="6"/>
      <c r="G257" s="6"/>
      <c r="H257" s="5"/>
      <c r="I257" s="5"/>
      <c r="J257" s="5"/>
      <c r="K257" s="5"/>
      <c r="L257" s="5"/>
      <c r="M257" s="5"/>
      <c r="N257" s="5"/>
      <c r="O257" s="5"/>
      <c r="P257" s="5"/>
      <c r="Q257" s="5"/>
      <c r="R257" s="5"/>
      <c r="S257" s="5"/>
      <c r="T257" s="10"/>
      <c r="U257" s="10"/>
      <c r="V257" s="6"/>
      <c r="W257" s="11"/>
      <c r="X257" s="6"/>
      <c r="Y257" s="5"/>
      <c r="Z257" s="5"/>
      <c r="AO257" s="13"/>
      <c r="AS257" s="2"/>
      <c r="BS257" s="14"/>
    </row>
    <row r="258" spans="3:71" ht="12.75">
      <c r="C258" s="22"/>
      <c r="D258" s="5"/>
      <c r="E258" s="5"/>
      <c r="F258" s="6"/>
      <c r="G258" s="6"/>
      <c r="H258" s="5"/>
      <c r="I258" s="5"/>
      <c r="J258" s="5"/>
      <c r="K258" s="5"/>
      <c r="L258" s="5"/>
      <c r="M258" s="5"/>
      <c r="N258" s="5"/>
      <c r="O258" s="5"/>
      <c r="P258" s="5"/>
      <c r="Q258" s="5"/>
      <c r="R258" s="5"/>
      <c r="S258" s="5"/>
      <c r="T258" s="10"/>
      <c r="U258" s="10"/>
      <c r="V258" s="6"/>
      <c r="W258" s="11"/>
      <c r="X258" s="6"/>
      <c r="Y258" s="5"/>
      <c r="Z258" s="5"/>
      <c r="AO258" s="13"/>
      <c r="AS258" s="2"/>
      <c r="BS258" s="14"/>
    </row>
    <row r="259" spans="3:71" ht="12.75">
      <c r="C259" s="22"/>
      <c r="D259" s="5"/>
      <c r="E259" s="5"/>
      <c r="F259" s="6"/>
      <c r="G259" s="6"/>
      <c r="H259" s="5"/>
      <c r="I259" s="5"/>
      <c r="J259" s="5"/>
      <c r="K259" s="5"/>
      <c r="L259" s="5"/>
      <c r="M259" s="5"/>
      <c r="N259" s="5"/>
      <c r="O259" s="5"/>
      <c r="P259" s="5"/>
      <c r="Q259" s="5"/>
      <c r="R259" s="5"/>
      <c r="S259" s="5"/>
      <c r="T259" s="10"/>
      <c r="U259" s="10"/>
      <c r="V259" s="6"/>
      <c r="W259" s="11"/>
      <c r="X259" s="6"/>
      <c r="Y259" s="5"/>
      <c r="Z259" s="5"/>
      <c r="AO259" s="13"/>
      <c r="AS259" s="2"/>
      <c r="BS259" s="14"/>
    </row>
    <row r="260" spans="3:71" ht="12.75">
      <c r="C260" s="22"/>
      <c r="D260" s="5"/>
      <c r="E260" s="5"/>
      <c r="F260" s="6"/>
      <c r="G260" s="6"/>
      <c r="H260" s="5"/>
      <c r="I260" s="5"/>
      <c r="J260" s="5"/>
      <c r="K260" s="5"/>
      <c r="L260" s="5"/>
      <c r="M260" s="5"/>
      <c r="N260" s="5"/>
      <c r="O260" s="5"/>
      <c r="P260" s="5"/>
      <c r="Q260" s="5"/>
      <c r="R260" s="5"/>
      <c r="S260" s="5"/>
      <c r="T260" s="10"/>
      <c r="U260" s="10"/>
      <c r="V260" s="6"/>
      <c r="W260" s="11"/>
      <c r="X260" s="6"/>
      <c r="Y260" s="5"/>
      <c r="Z260" s="5"/>
      <c r="AO260" s="13"/>
      <c r="AS260" s="2"/>
      <c r="BS260" s="14"/>
    </row>
    <row r="261" spans="3:71" ht="12.75">
      <c r="C261" s="22"/>
      <c r="D261" s="5"/>
      <c r="E261" s="5"/>
      <c r="F261" s="6"/>
      <c r="G261" s="6"/>
      <c r="H261" s="5"/>
      <c r="I261" s="5"/>
      <c r="J261" s="5"/>
      <c r="K261" s="5"/>
      <c r="L261" s="5"/>
      <c r="M261" s="5"/>
      <c r="N261" s="5"/>
      <c r="O261" s="5"/>
      <c r="P261" s="5"/>
      <c r="Q261" s="5"/>
      <c r="R261" s="5"/>
      <c r="S261" s="5"/>
      <c r="T261" s="10"/>
      <c r="U261" s="10"/>
      <c r="V261" s="6"/>
      <c r="W261" s="11"/>
      <c r="X261" s="6"/>
      <c r="Y261" s="5"/>
      <c r="Z261" s="5"/>
      <c r="AO261" s="13"/>
      <c r="AS261" s="2"/>
      <c r="BS261" s="14"/>
    </row>
    <row r="262" spans="3:71" ht="12.75">
      <c r="C262" s="22"/>
      <c r="D262" s="5"/>
      <c r="E262" s="5"/>
      <c r="F262" s="6"/>
      <c r="G262" s="6"/>
      <c r="H262" s="5"/>
      <c r="I262" s="5"/>
      <c r="J262" s="5"/>
      <c r="K262" s="5"/>
      <c r="L262" s="5"/>
      <c r="M262" s="5"/>
      <c r="N262" s="5"/>
      <c r="O262" s="5"/>
      <c r="P262" s="5"/>
      <c r="Q262" s="5"/>
      <c r="R262" s="5"/>
      <c r="S262" s="5"/>
      <c r="T262" s="10"/>
      <c r="U262" s="10"/>
      <c r="V262" s="6"/>
      <c r="W262" s="11"/>
      <c r="X262" s="6"/>
      <c r="Y262" s="5"/>
      <c r="Z262" s="5"/>
      <c r="AO262" s="13"/>
      <c r="AS262" s="2"/>
      <c r="BS262" s="14"/>
    </row>
    <row r="263" spans="3:71" ht="12.75">
      <c r="C263" s="22"/>
      <c r="D263" s="5"/>
      <c r="E263" s="5"/>
      <c r="F263" s="6"/>
      <c r="G263" s="6"/>
      <c r="H263" s="5"/>
      <c r="I263" s="5"/>
      <c r="J263" s="5"/>
      <c r="K263" s="5"/>
      <c r="L263" s="5"/>
      <c r="M263" s="5"/>
      <c r="N263" s="5"/>
      <c r="O263" s="5"/>
      <c r="P263" s="5"/>
      <c r="Q263" s="5"/>
      <c r="R263" s="5"/>
      <c r="S263" s="5"/>
      <c r="T263" s="10"/>
      <c r="U263" s="10"/>
      <c r="V263" s="6"/>
      <c r="W263" s="11"/>
      <c r="X263" s="6"/>
      <c r="Y263" s="5"/>
      <c r="Z263" s="5"/>
      <c r="AO263" s="13"/>
      <c r="AS263" s="2"/>
      <c r="BS263" s="14"/>
    </row>
    <row r="264" spans="3:71" ht="12.75">
      <c r="C264" s="22"/>
      <c r="D264" s="5"/>
      <c r="E264" s="5"/>
      <c r="F264" s="6"/>
      <c r="G264" s="6"/>
      <c r="H264" s="5"/>
      <c r="I264" s="5"/>
      <c r="J264" s="5"/>
      <c r="K264" s="5"/>
      <c r="L264" s="5"/>
      <c r="M264" s="5"/>
      <c r="N264" s="5"/>
      <c r="O264" s="5"/>
      <c r="P264" s="5"/>
      <c r="Q264" s="5"/>
      <c r="R264" s="5"/>
      <c r="S264" s="5"/>
      <c r="T264" s="10"/>
      <c r="U264" s="10"/>
      <c r="V264" s="6"/>
      <c r="W264" s="11"/>
      <c r="X264" s="6"/>
      <c r="Y264" s="5"/>
      <c r="Z264" s="5"/>
      <c r="AO264" s="13"/>
      <c r="AS264" s="2"/>
      <c r="BS264" s="14"/>
    </row>
    <row r="265" spans="3:71" ht="12.75">
      <c r="C265" s="22"/>
      <c r="D265" s="5"/>
      <c r="E265" s="5"/>
      <c r="F265" s="6"/>
      <c r="G265" s="6"/>
      <c r="H265" s="5"/>
      <c r="I265" s="5"/>
      <c r="J265" s="5"/>
      <c r="K265" s="5"/>
      <c r="L265" s="5"/>
      <c r="M265" s="5"/>
      <c r="N265" s="5"/>
      <c r="O265" s="5"/>
      <c r="P265" s="5"/>
      <c r="Q265" s="5"/>
      <c r="R265" s="5"/>
      <c r="S265" s="5"/>
      <c r="T265" s="10"/>
      <c r="U265" s="10"/>
      <c r="V265" s="6"/>
      <c r="W265" s="11"/>
      <c r="X265" s="6"/>
      <c r="Y265" s="5"/>
      <c r="Z265" s="5"/>
      <c r="AO265" s="13"/>
      <c r="AS265" s="2"/>
      <c r="BS265" s="14"/>
    </row>
    <row r="266" spans="3:71" ht="12.75">
      <c r="C266" s="22"/>
      <c r="D266" s="5"/>
      <c r="E266" s="5"/>
      <c r="F266" s="6"/>
      <c r="G266" s="6"/>
      <c r="H266" s="5"/>
      <c r="I266" s="5"/>
      <c r="J266" s="5"/>
      <c r="K266" s="5"/>
      <c r="L266" s="5"/>
      <c r="M266" s="5"/>
      <c r="N266" s="5"/>
      <c r="O266" s="5"/>
      <c r="P266" s="5"/>
      <c r="Q266" s="5"/>
      <c r="R266" s="5"/>
      <c r="S266" s="5"/>
      <c r="T266" s="10"/>
      <c r="U266" s="10"/>
      <c r="V266" s="6"/>
      <c r="W266" s="11"/>
      <c r="X266" s="6"/>
      <c r="Y266" s="5"/>
      <c r="Z266" s="5"/>
      <c r="AO266" s="13"/>
      <c r="AS266" s="2"/>
      <c r="BS266" s="14"/>
    </row>
    <row r="267" spans="3:71" ht="12.75">
      <c r="C267" s="22"/>
      <c r="D267" s="5"/>
      <c r="E267" s="5"/>
      <c r="F267" s="6"/>
      <c r="G267" s="6"/>
      <c r="H267" s="5"/>
      <c r="I267" s="5"/>
      <c r="J267" s="5"/>
      <c r="K267" s="5"/>
      <c r="L267" s="5"/>
      <c r="M267" s="5"/>
      <c r="N267" s="5"/>
      <c r="O267" s="5"/>
      <c r="P267" s="5"/>
      <c r="Q267" s="5"/>
      <c r="R267" s="5"/>
      <c r="S267" s="5"/>
      <c r="T267" s="10"/>
      <c r="U267" s="10"/>
      <c r="V267" s="6"/>
      <c r="W267" s="11"/>
      <c r="X267" s="6"/>
      <c r="Y267" s="5"/>
      <c r="Z267" s="5"/>
      <c r="AO267" s="13"/>
      <c r="AS267" s="2"/>
      <c r="BS267" s="14"/>
    </row>
    <row r="268" spans="3:71" ht="12.75">
      <c r="C268" s="22"/>
      <c r="D268" s="5"/>
      <c r="E268" s="5"/>
      <c r="F268" s="6"/>
      <c r="G268" s="6"/>
      <c r="H268" s="5"/>
      <c r="I268" s="5"/>
      <c r="J268" s="5"/>
      <c r="K268" s="5"/>
      <c r="L268" s="5"/>
      <c r="M268" s="5"/>
      <c r="N268" s="5"/>
      <c r="O268" s="5"/>
      <c r="P268" s="5"/>
      <c r="Q268" s="5"/>
      <c r="R268" s="5"/>
      <c r="S268" s="5"/>
      <c r="T268" s="10"/>
      <c r="U268" s="10"/>
      <c r="V268" s="6"/>
      <c r="W268" s="11"/>
      <c r="X268" s="6"/>
      <c r="Y268" s="5"/>
      <c r="Z268" s="5"/>
      <c r="AO268" s="13"/>
      <c r="AS268" s="2"/>
      <c r="BS268" s="14"/>
    </row>
    <row r="269" spans="3:71" ht="12.75">
      <c r="C269" s="22"/>
      <c r="D269" s="5"/>
      <c r="E269" s="5"/>
      <c r="F269" s="6"/>
      <c r="G269" s="6"/>
      <c r="H269" s="5"/>
      <c r="I269" s="5"/>
      <c r="J269" s="5"/>
      <c r="K269" s="5"/>
      <c r="L269" s="5"/>
      <c r="M269" s="5"/>
      <c r="N269" s="5"/>
      <c r="O269" s="5"/>
      <c r="P269" s="5"/>
      <c r="Q269" s="5"/>
      <c r="R269" s="5"/>
      <c r="S269" s="5"/>
      <c r="T269" s="10"/>
      <c r="U269" s="10"/>
      <c r="V269" s="6"/>
      <c r="W269" s="11"/>
      <c r="X269" s="6"/>
      <c r="Y269" s="5"/>
      <c r="Z269" s="5"/>
      <c r="AO269" s="13"/>
      <c r="AS269" s="2"/>
      <c r="BS269" s="14"/>
    </row>
    <row r="270" spans="3:71" ht="12.75">
      <c r="C270" s="22"/>
      <c r="D270" s="5"/>
      <c r="E270" s="5"/>
      <c r="F270" s="6"/>
      <c r="G270" s="6"/>
      <c r="H270" s="5"/>
      <c r="I270" s="5"/>
      <c r="J270" s="5"/>
      <c r="K270" s="5"/>
      <c r="L270" s="5"/>
      <c r="M270" s="5"/>
      <c r="N270" s="5"/>
      <c r="O270" s="5"/>
      <c r="P270" s="5"/>
      <c r="Q270" s="5"/>
      <c r="R270" s="5"/>
      <c r="S270" s="5"/>
      <c r="T270" s="10"/>
      <c r="U270" s="10"/>
      <c r="V270" s="6"/>
      <c r="W270" s="11"/>
      <c r="X270" s="6"/>
      <c r="Y270" s="5"/>
      <c r="Z270" s="5"/>
      <c r="AO270" s="13"/>
      <c r="AS270" s="2"/>
      <c r="BS270" s="14"/>
    </row>
    <row r="271" spans="3:71" ht="12.75">
      <c r="C271" s="22"/>
      <c r="D271" s="5"/>
      <c r="E271" s="5"/>
      <c r="F271" s="6"/>
      <c r="G271" s="6"/>
      <c r="H271" s="5"/>
      <c r="I271" s="5"/>
      <c r="J271" s="5"/>
      <c r="K271" s="5"/>
      <c r="L271" s="5"/>
      <c r="M271" s="5"/>
      <c r="N271" s="5"/>
      <c r="O271" s="5"/>
      <c r="P271" s="5"/>
      <c r="Q271" s="5"/>
      <c r="R271" s="5"/>
      <c r="S271" s="5"/>
      <c r="T271" s="10"/>
      <c r="U271" s="10"/>
      <c r="V271" s="6"/>
      <c r="W271" s="11"/>
      <c r="X271" s="6"/>
      <c r="Y271" s="5"/>
      <c r="Z271" s="5"/>
      <c r="AO271" s="13"/>
      <c r="AS271" s="2"/>
      <c r="BS271" s="14"/>
    </row>
    <row r="272" spans="3:71" ht="12.75">
      <c r="C272" s="22"/>
      <c r="D272" s="5"/>
      <c r="E272" s="5"/>
      <c r="F272" s="6"/>
      <c r="G272" s="6"/>
      <c r="H272" s="5"/>
      <c r="I272" s="5"/>
      <c r="J272" s="5"/>
      <c r="K272" s="5"/>
      <c r="L272" s="5"/>
      <c r="M272" s="5"/>
      <c r="N272" s="5"/>
      <c r="O272" s="5"/>
      <c r="P272" s="5"/>
      <c r="Q272" s="5"/>
      <c r="R272" s="5"/>
      <c r="S272" s="5"/>
      <c r="T272" s="10"/>
      <c r="U272" s="10"/>
      <c r="V272" s="6"/>
      <c r="W272" s="11"/>
      <c r="X272" s="6"/>
      <c r="Y272" s="5"/>
      <c r="Z272" s="5"/>
      <c r="AO272" s="13"/>
      <c r="AS272" s="2"/>
      <c r="BS272" s="14"/>
    </row>
    <row r="273" spans="3:71" ht="12.75">
      <c r="C273" s="22"/>
      <c r="D273" s="5"/>
      <c r="E273" s="5"/>
      <c r="F273" s="6"/>
      <c r="G273" s="6"/>
      <c r="H273" s="5"/>
      <c r="I273" s="5"/>
      <c r="J273" s="5"/>
      <c r="K273" s="5"/>
      <c r="L273" s="5"/>
      <c r="M273" s="5"/>
      <c r="N273" s="5"/>
      <c r="O273" s="5"/>
      <c r="P273" s="5"/>
      <c r="Q273" s="5"/>
      <c r="R273" s="5"/>
      <c r="S273" s="5"/>
      <c r="T273" s="10"/>
      <c r="U273" s="10"/>
      <c r="V273" s="6"/>
      <c r="W273" s="11"/>
      <c r="X273" s="6"/>
      <c r="Y273" s="5"/>
      <c r="Z273" s="5"/>
      <c r="AO273" s="13"/>
      <c r="AS273" s="2"/>
      <c r="BS273" s="14"/>
    </row>
    <row r="274" spans="3:71" ht="12.75">
      <c r="C274" s="22"/>
      <c r="D274" s="5"/>
      <c r="E274" s="5"/>
      <c r="F274" s="6"/>
      <c r="G274" s="6"/>
      <c r="H274" s="5"/>
      <c r="I274" s="5"/>
      <c r="J274" s="5"/>
      <c r="K274" s="5"/>
      <c r="L274" s="5"/>
      <c r="M274" s="5"/>
      <c r="N274" s="5"/>
      <c r="O274" s="5"/>
      <c r="P274" s="5"/>
      <c r="Q274" s="5"/>
      <c r="R274" s="5"/>
      <c r="S274" s="5"/>
      <c r="T274" s="10"/>
      <c r="U274" s="10"/>
      <c r="V274" s="6"/>
      <c r="W274" s="11"/>
      <c r="X274" s="6"/>
      <c r="Y274" s="5"/>
      <c r="Z274" s="5"/>
      <c r="AO274" s="13"/>
      <c r="AS274" s="2"/>
      <c r="BS274" s="14"/>
    </row>
    <row r="275" spans="3:71" ht="12.75">
      <c r="C275" s="22"/>
      <c r="D275" s="5"/>
      <c r="E275" s="5"/>
      <c r="F275" s="6"/>
      <c r="G275" s="6"/>
      <c r="H275" s="5"/>
      <c r="I275" s="5"/>
      <c r="J275" s="5"/>
      <c r="K275" s="5"/>
      <c r="L275" s="5"/>
      <c r="M275" s="5"/>
      <c r="N275" s="5"/>
      <c r="O275" s="5"/>
      <c r="P275" s="5"/>
      <c r="Q275" s="5"/>
      <c r="R275" s="5"/>
      <c r="S275" s="5"/>
      <c r="T275" s="10"/>
      <c r="U275" s="10"/>
      <c r="V275" s="6"/>
      <c r="W275" s="11"/>
      <c r="X275" s="6"/>
      <c r="Y275" s="5"/>
      <c r="Z275" s="5"/>
      <c r="AO275" s="13"/>
      <c r="AS275" s="2"/>
      <c r="BS275" s="14"/>
    </row>
    <row r="276" spans="3:71" ht="12.75">
      <c r="C276" s="22"/>
      <c r="D276" s="5"/>
      <c r="E276" s="5"/>
      <c r="F276" s="6"/>
      <c r="G276" s="6"/>
      <c r="H276" s="5"/>
      <c r="I276" s="5"/>
      <c r="J276" s="5"/>
      <c r="K276" s="5"/>
      <c r="L276" s="5"/>
      <c r="M276" s="5"/>
      <c r="N276" s="5"/>
      <c r="O276" s="5"/>
      <c r="P276" s="5"/>
      <c r="Q276" s="5"/>
      <c r="R276" s="5"/>
      <c r="S276" s="5"/>
      <c r="T276" s="10"/>
      <c r="U276" s="10"/>
      <c r="V276" s="6"/>
      <c r="W276" s="11"/>
      <c r="X276" s="6"/>
      <c r="Y276" s="5"/>
      <c r="Z276" s="5"/>
      <c r="AO276" s="13"/>
      <c r="AS276" s="2"/>
      <c r="BS276" s="14"/>
    </row>
    <row r="277" spans="3:71" ht="12.75">
      <c r="C277" s="22"/>
      <c r="D277" s="5"/>
      <c r="E277" s="5"/>
      <c r="F277" s="6"/>
      <c r="G277" s="6"/>
      <c r="H277" s="5"/>
      <c r="I277" s="5"/>
      <c r="J277" s="5"/>
      <c r="K277" s="5"/>
      <c r="L277" s="5"/>
      <c r="M277" s="5"/>
      <c r="N277" s="5"/>
      <c r="O277" s="5"/>
      <c r="P277" s="5"/>
      <c r="Q277" s="5"/>
      <c r="R277" s="5"/>
      <c r="S277" s="5"/>
      <c r="T277" s="10"/>
      <c r="U277" s="10"/>
      <c r="V277" s="6"/>
      <c r="W277" s="11"/>
      <c r="X277" s="6"/>
      <c r="Y277" s="5"/>
      <c r="Z277" s="5"/>
      <c r="AO277" s="13"/>
      <c r="AS277" s="2"/>
      <c r="BS277" s="14"/>
    </row>
    <row r="278" spans="3:71" ht="12.75">
      <c r="C278" s="22"/>
      <c r="D278" s="5"/>
      <c r="E278" s="5"/>
      <c r="F278" s="6"/>
      <c r="G278" s="6"/>
      <c r="H278" s="5"/>
      <c r="I278" s="5"/>
      <c r="J278" s="5"/>
      <c r="K278" s="5"/>
      <c r="L278" s="5"/>
      <c r="M278" s="5"/>
      <c r="N278" s="5"/>
      <c r="O278" s="5"/>
      <c r="P278" s="5"/>
      <c r="Q278" s="5"/>
      <c r="R278" s="5"/>
      <c r="S278" s="5"/>
      <c r="T278" s="10"/>
      <c r="U278" s="10"/>
      <c r="V278" s="6"/>
      <c r="W278" s="11"/>
      <c r="X278" s="6"/>
      <c r="Y278" s="5"/>
      <c r="Z278" s="5"/>
      <c r="AO278" s="13"/>
      <c r="AS278" s="2"/>
      <c r="BS278" s="14"/>
    </row>
    <row r="279" spans="3:71" ht="12.75">
      <c r="C279" s="22"/>
      <c r="D279" s="5"/>
      <c r="E279" s="5"/>
      <c r="F279" s="6"/>
      <c r="G279" s="6"/>
      <c r="H279" s="5"/>
      <c r="I279" s="5"/>
      <c r="J279" s="5"/>
      <c r="K279" s="5"/>
      <c r="L279" s="5"/>
      <c r="M279" s="5"/>
      <c r="N279" s="5"/>
      <c r="O279" s="5"/>
      <c r="P279" s="5"/>
      <c r="Q279" s="5"/>
      <c r="R279" s="5"/>
      <c r="S279" s="5"/>
      <c r="T279" s="10"/>
      <c r="U279" s="10"/>
      <c r="V279" s="6"/>
      <c r="W279" s="11"/>
      <c r="X279" s="6"/>
      <c r="Y279" s="5"/>
      <c r="Z279" s="5"/>
      <c r="AO279" s="13"/>
      <c r="AS279" s="2"/>
      <c r="BS279" s="14"/>
    </row>
    <row r="280" spans="3:71" ht="12.75">
      <c r="C280" s="22"/>
      <c r="D280" s="5"/>
      <c r="E280" s="5"/>
      <c r="F280" s="6"/>
      <c r="G280" s="6"/>
      <c r="H280" s="5"/>
      <c r="I280" s="5"/>
      <c r="J280" s="5"/>
      <c r="K280" s="5"/>
      <c r="L280" s="5"/>
      <c r="M280" s="5"/>
      <c r="N280" s="5"/>
      <c r="O280" s="5"/>
      <c r="P280" s="5"/>
      <c r="Q280" s="5"/>
      <c r="R280" s="5"/>
      <c r="S280" s="5"/>
      <c r="T280" s="10"/>
      <c r="U280" s="10"/>
      <c r="V280" s="6"/>
      <c r="W280" s="11"/>
      <c r="X280" s="6"/>
      <c r="Y280" s="5"/>
      <c r="Z280" s="5"/>
      <c r="AO280" s="13"/>
      <c r="AS280" s="2"/>
      <c r="BS280" s="14"/>
    </row>
    <row r="281" spans="3:71" ht="12.75">
      <c r="C281" s="22"/>
      <c r="D281" s="5"/>
      <c r="E281" s="5"/>
      <c r="F281" s="6"/>
      <c r="G281" s="6"/>
      <c r="H281" s="5"/>
      <c r="I281" s="5"/>
      <c r="J281" s="5"/>
      <c r="K281" s="5"/>
      <c r="L281" s="5"/>
      <c r="M281" s="5"/>
      <c r="N281" s="5"/>
      <c r="O281" s="5"/>
      <c r="P281" s="5"/>
      <c r="Q281" s="5"/>
      <c r="R281" s="5"/>
      <c r="S281" s="5"/>
      <c r="T281" s="10"/>
      <c r="U281" s="10"/>
      <c r="V281" s="6"/>
      <c r="W281" s="11"/>
      <c r="X281" s="6"/>
      <c r="Y281" s="5"/>
      <c r="Z281" s="5"/>
      <c r="AO281" s="13"/>
      <c r="AS281" s="2"/>
      <c r="BS281" s="14"/>
    </row>
    <row r="282" spans="3:71" ht="12.75">
      <c r="C282" s="22"/>
      <c r="D282" s="5"/>
      <c r="E282" s="5"/>
      <c r="F282" s="6"/>
      <c r="G282" s="6"/>
      <c r="H282" s="5"/>
      <c r="I282" s="5"/>
      <c r="J282" s="5"/>
      <c r="K282" s="5"/>
      <c r="L282" s="5"/>
      <c r="M282" s="5"/>
      <c r="N282" s="5"/>
      <c r="O282" s="5"/>
      <c r="P282" s="5"/>
      <c r="Q282" s="5"/>
      <c r="R282" s="5"/>
      <c r="S282" s="5"/>
      <c r="T282" s="10"/>
      <c r="U282" s="10"/>
      <c r="V282" s="6"/>
      <c r="W282" s="11"/>
      <c r="X282" s="6"/>
      <c r="Y282" s="5"/>
      <c r="Z282" s="5"/>
      <c r="AO282" s="13"/>
      <c r="AS282" s="2"/>
      <c r="BS282" s="14"/>
    </row>
    <row r="283" spans="3:71" ht="12.75">
      <c r="C283" s="22"/>
      <c r="D283" s="5"/>
      <c r="E283" s="5"/>
      <c r="F283" s="6"/>
      <c r="G283" s="6"/>
      <c r="H283" s="5"/>
      <c r="I283" s="5"/>
      <c r="J283" s="5"/>
      <c r="K283" s="5"/>
      <c r="L283" s="5"/>
      <c r="M283" s="5"/>
      <c r="N283" s="5"/>
      <c r="O283" s="5"/>
      <c r="P283" s="5"/>
      <c r="Q283" s="5"/>
      <c r="R283" s="5"/>
      <c r="S283" s="5"/>
      <c r="T283" s="10"/>
      <c r="U283" s="10"/>
      <c r="V283" s="6"/>
      <c r="W283" s="11"/>
      <c r="X283" s="6"/>
      <c r="Y283" s="5"/>
      <c r="Z283" s="5"/>
      <c r="AO283" s="13"/>
      <c r="AS283" s="2"/>
      <c r="BS283" s="14"/>
    </row>
    <row r="284" spans="3:71" ht="12.75">
      <c r="C284" s="22"/>
      <c r="D284" s="5"/>
      <c r="E284" s="5"/>
      <c r="F284" s="6"/>
      <c r="G284" s="6"/>
      <c r="H284" s="5"/>
      <c r="I284" s="5"/>
      <c r="J284" s="5"/>
      <c r="K284" s="5"/>
      <c r="L284" s="5"/>
      <c r="M284" s="5"/>
      <c r="N284" s="5"/>
      <c r="O284" s="5"/>
      <c r="P284" s="5"/>
      <c r="Q284" s="5"/>
      <c r="R284" s="5"/>
      <c r="S284" s="5"/>
      <c r="T284" s="10"/>
      <c r="U284" s="10"/>
      <c r="V284" s="6"/>
      <c r="W284" s="11"/>
      <c r="X284" s="6"/>
      <c r="Y284" s="5"/>
      <c r="Z284" s="5"/>
      <c r="AO284" s="13"/>
      <c r="AS284" s="2"/>
      <c r="BS284" s="14"/>
    </row>
    <row r="285" spans="3:71" ht="12.75">
      <c r="C285" s="22"/>
      <c r="D285" s="5"/>
      <c r="E285" s="5"/>
      <c r="F285" s="6"/>
      <c r="G285" s="6"/>
      <c r="H285" s="5"/>
      <c r="I285" s="5"/>
      <c r="J285" s="5"/>
      <c r="K285" s="5"/>
      <c r="L285" s="5"/>
      <c r="M285" s="5"/>
      <c r="N285" s="5"/>
      <c r="O285" s="5"/>
      <c r="P285" s="5"/>
      <c r="Q285" s="5"/>
      <c r="R285" s="5"/>
      <c r="S285" s="5"/>
      <c r="T285" s="10"/>
      <c r="U285" s="10"/>
      <c r="V285" s="6"/>
      <c r="W285" s="11"/>
      <c r="X285" s="6"/>
      <c r="Y285" s="5"/>
      <c r="Z285" s="5"/>
      <c r="AO285" s="13"/>
      <c r="AS285" s="2"/>
      <c r="BS285" s="14"/>
    </row>
    <row r="286" spans="3:71" ht="12.75">
      <c r="C286" s="22"/>
      <c r="D286" s="5"/>
      <c r="E286" s="5"/>
      <c r="F286" s="6"/>
      <c r="G286" s="6"/>
      <c r="H286" s="5"/>
      <c r="I286" s="5"/>
      <c r="J286" s="5"/>
      <c r="K286" s="5"/>
      <c r="L286" s="5"/>
      <c r="M286" s="5"/>
      <c r="N286" s="5"/>
      <c r="O286" s="5"/>
      <c r="P286" s="5"/>
      <c r="Q286" s="5"/>
      <c r="R286" s="5"/>
      <c r="S286" s="5"/>
      <c r="T286" s="10"/>
      <c r="U286" s="10"/>
      <c r="V286" s="6"/>
      <c r="W286" s="11"/>
      <c r="X286" s="6"/>
      <c r="Y286" s="5"/>
      <c r="Z286" s="5"/>
      <c r="AO286" s="13"/>
      <c r="AS286" s="2"/>
      <c r="BS286" s="14"/>
    </row>
    <row r="287" spans="3:71" ht="12.75">
      <c r="C287" s="22"/>
      <c r="D287" s="5"/>
      <c r="E287" s="5"/>
      <c r="F287" s="6"/>
      <c r="G287" s="6"/>
      <c r="H287" s="5"/>
      <c r="I287" s="5"/>
      <c r="J287" s="5"/>
      <c r="K287" s="5"/>
      <c r="L287" s="5"/>
      <c r="M287" s="5"/>
      <c r="N287" s="5"/>
      <c r="O287" s="5"/>
      <c r="P287" s="5"/>
      <c r="Q287" s="5"/>
      <c r="R287" s="5"/>
      <c r="S287" s="5"/>
      <c r="T287" s="10"/>
      <c r="U287" s="10"/>
      <c r="V287" s="6"/>
      <c r="W287" s="11"/>
      <c r="X287" s="6"/>
      <c r="Y287" s="5"/>
      <c r="Z287" s="5"/>
      <c r="AO287" s="13"/>
      <c r="AS287" s="2"/>
      <c r="BS287" s="14"/>
    </row>
    <row r="288" spans="3:71" ht="12.75">
      <c r="C288" s="22"/>
      <c r="D288" s="5"/>
      <c r="E288" s="5"/>
      <c r="F288" s="6"/>
      <c r="G288" s="6"/>
      <c r="H288" s="5"/>
      <c r="I288" s="5"/>
      <c r="J288" s="5"/>
      <c r="K288" s="5"/>
      <c r="L288" s="5"/>
      <c r="M288" s="5"/>
      <c r="N288" s="5"/>
      <c r="O288" s="5"/>
      <c r="P288" s="5"/>
      <c r="Q288" s="5"/>
      <c r="R288" s="5"/>
      <c r="S288" s="5"/>
      <c r="T288" s="10"/>
      <c r="U288" s="10"/>
      <c r="V288" s="6"/>
      <c r="W288" s="11"/>
      <c r="X288" s="6"/>
      <c r="Y288" s="5"/>
      <c r="Z288" s="5"/>
      <c r="AO288" s="13"/>
      <c r="AS288" s="2"/>
      <c r="BS288" s="14"/>
    </row>
    <row r="289" spans="3:71" ht="12.75">
      <c r="C289" s="22"/>
      <c r="D289" s="5"/>
      <c r="E289" s="5"/>
      <c r="F289" s="6"/>
      <c r="G289" s="6"/>
      <c r="H289" s="5"/>
      <c r="I289" s="5"/>
      <c r="J289" s="5"/>
      <c r="K289" s="5"/>
      <c r="L289" s="5"/>
      <c r="M289" s="5"/>
      <c r="N289" s="5"/>
      <c r="O289" s="5"/>
      <c r="P289" s="5"/>
      <c r="Q289" s="5"/>
      <c r="R289" s="5"/>
      <c r="S289" s="5"/>
      <c r="T289" s="10"/>
      <c r="U289" s="10"/>
      <c r="V289" s="6"/>
      <c r="W289" s="11"/>
      <c r="X289" s="6"/>
      <c r="Y289" s="5"/>
      <c r="Z289" s="5"/>
      <c r="AO289" s="13"/>
      <c r="AS289" s="2"/>
      <c r="BS289" s="14"/>
    </row>
    <row r="290" spans="3:71" ht="12.75">
      <c r="C290" s="22"/>
      <c r="D290" s="5"/>
      <c r="E290" s="5"/>
      <c r="F290" s="6"/>
      <c r="G290" s="6"/>
      <c r="H290" s="5"/>
      <c r="I290" s="5"/>
      <c r="J290" s="5"/>
      <c r="K290" s="5"/>
      <c r="L290" s="5"/>
      <c r="M290" s="5"/>
      <c r="N290" s="5"/>
      <c r="O290" s="5"/>
      <c r="P290" s="5"/>
      <c r="Q290" s="5"/>
      <c r="R290" s="5"/>
      <c r="S290" s="5"/>
      <c r="T290" s="10"/>
      <c r="U290" s="10"/>
      <c r="V290" s="6"/>
      <c r="W290" s="11"/>
      <c r="X290" s="6"/>
      <c r="Y290" s="5"/>
      <c r="Z290" s="5"/>
      <c r="AO290" s="13"/>
      <c r="AS290" s="2"/>
      <c r="BS290" s="14"/>
    </row>
    <row r="291" spans="3:71" ht="12.75">
      <c r="C291" s="22"/>
      <c r="D291" s="5"/>
      <c r="E291" s="5"/>
      <c r="F291" s="6"/>
      <c r="G291" s="6"/>
      <c r="H291" s="5"/>
      <c r="I291" s="5"/>
      <c r="J291" s="5"/>
      <c r="K291" s="5"/>
      <c r="L291" s="5"/>
      <c r="M291" s="5"/>
      <c r="N291" s="5"/>
      <c r="O291" s="5"/>
      <c r="P291" s="5"/>
      <c r="Q291" s="5"/>
      <c r="R291" s="5"/>
      <c r="S291" s="5"/>
      <c r="T291" s="10"/>
      <c r="U291" s="10"/>
      <c r="V291" s="6"/>
      <c r="W291" s="11"/>
      <c r="X291" s="6"/>
      <c r="Y291" s="5"/>
      <c r="Z291" s="5"/>
      <c r="AO291" s="13"/>
      <c r="AS291" s="2"/>
      <c r="BS291" s="14"/>
    </row>
    <row r="292" spans="3:71" ht="12.75">
      <c r="C292" s="22"/>
      <c r="D292" s="5"/>
      <c r="E292" s="5"/>
      <c r="F292" s="6"/>
      <c r="G292" s="6"/>
      <c r="H292" s="5"/>
      <c r="I292" s="5"/>
      <c r="J292" s="5"/>
      <c r="K292" s="5"/>
      <c r="L292" s="5"/>
      <c r="M292" s="5"/>
      <c r="N292" s="5"/>
      <c r="O292" s="5"/>
      <c r="P292" s="5"/>
      <c r="Q292" s="5"/>
      <c r="R292" s="5"/>
      <c r="S292" s="5"/>
      <c r="T292" s="10"/>
      <c r="U292" s="10"/>
      <c r="V292" s="6"/>
      <c r="W292" s="11"/>
      <c r="X292" s="6"/>
      <c r="Y292" s="5"/>
      <c r="Z292" s="5"/>
      <c r="AO292" s="13"/>
      <c r="AS292" s="2"/>
      <c r="BS292" s="14"/>
    </row>
    <row r="293" spans="3:71" ht="12.75">
      <c r="C293" s="22"/>
      <c r="D293" s="5"/>
      <c r="E293" s="5"/>
      <c r="F293" s="6"/>
      <c r="G293" s="6"/>
      <c r="H293" s="5"/>
      <c r="I293" s="5"/>
      <c r="J293" s="5"/>
      <c r="K293" s="5"/>
      <c r="L293" s="5"/>
      <c r="M293" s="5"/>
      <c r="N293" s="5"/>
      <c r="O293" s="5"/>
      <c r="P293" s="5"/>
      <c r="Q293" s="5"/>
      <c r="R293" s="5"/>
      <c r="S293" s="5"/>
      <c r="T293" s="10"/>
      <c r="U293" s="10"/>
      <c r="V293" s="6"/>
      <c r="W293" s="11"/>
      <c r="X293" s="6"/>
      <c r="Y293" s="5"/>
      <c r="Z293" s="5"/>
      <c r="AO293" s="13"/>
      <c r="AS293" s="2"/>
      <c r="BS293" s="14"/>
    </row>
    <row r="294" spans="3:71" ht="12.75">
      <c r="C294" s="22"/>
      <c r="D294" s="5"/>
      <c r="E294" s="5"/>
      <c r="F294" s="6"/>
      <c r="G294" s="6"/>
      <c r="H294" s="5"/>
      <c r="I294" s="5"/>
      <c r="J294" s="5"/>
      <c r="K294" s="5"/>
      <c r="L294" s="5"/>
      <c r="M294" s="5"/>
      <c r="N294" s="5"/>
      <c r="O294" s="5"/>
      <c r="P294" s="5"/>
      <c r="Q294" s="5"/>
      <c r="R294" s="5"/>
      <c r="S294" s="5"/>
      <c r="T294" s="10"/>
      <c r="U294" s="10"/>
      <c r="V294" s="6"/>
      <c r="W294" s="11"/>
      <c r="X294" s="6"/>
      <c r="Y294" s="5"/>
      <c r="Z294" s="5"/>
      <c r="AO294" s="13"/>
      <c r="AS294" s="2"/>
      <c r="BS294" s="14"/>
    </row>
    <row r="295" spans="3:71" ht="12.75">
      <c r="C295" s="22"/>
      <c r="D295" s="5"/>
      <c r="E295" s="5"/>
      <c r="F295" s="6"/>
      <c r="G295" s="6"/>
      <c r="H295" s="5"/>
      <c r="I295" s="5"/>
      <c r="J295" s="5"/>
      <c r="K295" s="5"/>
      <c r="L295" s="5"/>
      <c r="M295" s="5"/>
      <c r="N295" s="5"/>
      <c r="O295" s="5"/>
      <c r="P295" s="5"/>
      <c r="Q295" s="5"/>
      <c r="R295" s="5"/>
      <c r="S295" s="5"/>
      <c r="T295" s="10"/>
      <c r="U295" s="10"/>
      <c r="V295" s="6"/>
      <c r="W295" s="11"/>
      <c r="X295" s="6"/>
      <c r="Y295" s="5"/>
      <c r="Z295" s="5"/>
      <c r="AO295" s="13"/>
      <c r="AS295" s="2"/>
      <c r="BS295" s="14"/>
    </row>
    <row r="296" spans="3:71" ht="12.75">
      <c r="C296" s="22"/>
      <c r="D296" s="5"/>
      <c r="E296" s="5"/>
      <c r="F296" s="6"/>
      <c r="G296" s="6"/>
      <c r="H296" s="5"/>
      <c r="I296" s="5"/>
      <c r="J296" s="5"/>
      <c r="K296" s="5"/>
      <c r="L296" s="5"/>
      <c r="M296" s="5"/>
      <c r="N296" s="5"/>
      <c r="O296" s="5"/>
      <c r="P296" s="5"/>
      <c r="Q296" s="5"/>
      <c r="R296" s="5"/>
      <c r="S296" s="5"/>
      <c r="T296" s="10"/>
      <c r="U296" s="10"/>
      <c r="V296" s="6"/>
      <c r="W296" s="11"/>
      <c r="X296" s="6"/>
      <c r="Y296" s="5"/>
      <c r="Z296" s="5"/>
      <c r="AO296" s="13"/>
      <c r="AS296" s="2"/>
      <c r="BS296" s="14"/>
    </row>
    <row r="297" spans="3:71" ht="12.75">
      <c r="C297" s="22"/>
      <c r="D297" s="5"/>
      <c r="E297" s="5"/>
      <c r="F297" s="6"/>
      <c r="G297" s="6"/>
      <c r="H297" s="5"/>
      <c r="I297" s="5"/>
      <c r="J297" s="5"/>
      <c r="K297" s="5"/>
      <c r="L297" s="5"/>
      <c r="M297" s="5"/>
      <c r="N297" s="5"/>
      <c r="O297" s="5"/>
      <c r="P297" s="5"/>
      <c r="Q297" s="5"/>
      <c r="R297" s="5"/>
      <c r="S297" s="5"/>
      <c r="T297" s="10"/>
      <c r="U297" s="10"/>
      <c r="V297" s="6"/>
      <c r="W297" s="11"/>
      <c r="X297" s="6"/>
      <c r="Y297" s="5"/>
      <c r="Z297" s="5"/>
      <c r="AO297" s="13"/>
      <c r="AS297" s="2"/>
      <c r="BS297" s="14"/>
    </row>
    <row r="298" spans="3:71" ht="12.75">
      <c r="C298" s="22"/>
      <c r="D298" s="5"/>
      <c r="E298" s="5"/>
      <c r="F298" s="6"/>
      <c r="G298" s="6"/>
      <c r="H298" s="5"/>
      <c r="I298" s="5"/>
      <c r="J298" s="5"/>
      <c r="K298" s="5"/>
      <c r="L298" s="5"/>
      <c r="M298" s="5"/>
      <c r="N298" s="5"/>
      <c r="O298" s="5"/>
      <c r="P298" s="5"/>
      <c r="Q298" s="5"/>
      <c r="R298" s="5"/>
      <c r="S298" s="5"/>
      <c r="T298" s="10"/>
      <c r="U298" s="10"/>
      <c r="V298" s="6"/>
      <c r="W298" s="11"/>
      <c r="X298" s="6"/>
      <c r="Y298" s="5"/>
      <c r="Z298" s="5"/>
      <c r="AO298" s="13"/>
      <c r="AS298" s="2"/>
      <c r="BS298" s="14"/>
    </row>
    <row r="299" spans="3:71" ht="12.75">
      <c r="C299" s="22"/>
      <c r="D299" s="5"/>
      <c r="E299" s="5"/>
      <c r="F299" s="6"/>
      <c r="G299" s="6"/>
      <c r="H299" s="5"/>
      <c r="I299" s="5"/>
      <c r="J299" s="5"/>
      <c r="K299" s="5"/>
      <c r="L299" s="5"/>
      <c r="M299" s="5"/>
      <c r="N299" s="5"/>
      <c r="O299" s="5"/>
      <c r="P299" s="5"/>
      <c r="Q299" s="5"/>
      <c r="R299" s="5"/>
      <c r="S299" s="5"/>
      <c r="T299" s="10"/>
      <c r="U299" s="10"/>
      <c r="V299" s="6"/>
      <c r="W299" s="11"/>
      <c r="X299" s="6"/>
      <c r="Y299" s="5"/>
      <c r="Z299" s="5"/>
      <c r="AO299" s="13"/>
      <c r="AS299" s="2"/>
      <c r="BS299" s="14"/>
    </row>
    <row r="300" spans="3:71" ht="12.75">
      <c r="C300" s="22"/>
      <c r="D300" s="5"/>
      <c r="E300" s="5"/>
      <c r="F300" s="6"/>
      <c r="G300" s="6"/>
      <c r="H300" s="5"/>
      <c r="I300" s="5"/>
      <c r="J300" s="5"/>
      <c r="K300" s="5"/>
      <c r="L300" s="5"/>
      <c r="M300" s="5"/>
      <c r="N300" s="5"/>
      <c r="O300" s="5"/>
      <c r="P300" s="5"/>
      <c r="Q300" s="5"/>
      <c r="R300" s="5"/>
      <c r="S300" s="5"/>
      <c r="T300" s="10"/>
      <c r="U300" s="10"/>
      <c r="V300" s="6"/>
      <c r="W300" s="11"/>
      <c r="X300" s="6"/>
      <c r="Y300" s="5"/>
      <c r="Z300" s="5"/>
      <c r="AO300" s="13"/>
      <c r="AS300" s="2"/>
      <c r="BS300" s="14"/>
    </row>
    <row r="301" spans="3:71" ht="12.75">
      <c r="C301" s="22"/>
      <c r="D301" s="5"/>
      <c r="E301" s="5"/>
      <c r="F301" s="6"/>
      <c r="G301" s="6"/>
      <c r="H301" s="5"/>
      <c r="I301" s="5"/>
      <c r="J301" s="5"/>
      <c r="K301" s="5"/>
      <c r="L301" s="5"/>
      <c r="M301" s="5"/>
      <c r="N301" s="5"/>
      <c r="O301" s="5"/>
      <c r="P301" s="5"/>
      <c r="Q301" s="5"/>
      <c r="R301" s="5"/>
      <c r="S301" s="5"/>
      <c r="T301" s="10"/>
      <c r="U301" s="10"/>
      <c r="V301" s="6"/>
      <c r="W301" s="11"/>
      <c r="X301" s="6"/>
      <c r="Y301" s="5"/>
      <c r="Z301" s="5"/>
      <c r="AO301" s="13"/>
      <c r="AS301" s="2"/>
      <c r="BS301" s="14"/>
    </row>
    <row r="302" spans="3:71" ht="12.75">
      <c r="C302" s="22"/>
      <c r="D302" s="5"/>
      <c r="E302" s="5"/>
      <c r="F302" s="6"/>
      <c r="G302" s="6"/>
      <c r="H302" s="5"/>
      <c r="I302" s="5"/>
      <c r="J302" s="5"/>
      <c r="K302" s="5"/>
      <c r="L302" s="5"/>
      <c r="M302" s="5"/>
      <c r="N302" s="5"/>
      <c r="O302" s="5"/>
      <c r="P302" s="5"/>
      <c r="Q302" s="5"/>
      <c r="R302" s="5"/>
      <c r="S302" s="5"/>
      <c r="T302" s="10"/>
      <c r="U302" s="10"/>
      <c r="V302" s="6"/>
      <c r="W302" s="11"/>
      <c r="X302" s="6"/>
      <c r="Y302" s="5"/>
      <c r="Z302" s="5"/>
      <c r="AO302" s="13"/>
      <c r="AS302" s="2"/>
      <c r="BS302" s="14"/>
    </row>
    <row r="303" spans="3:71" ht="12.75">
      <c r="C303" s="22"/>
      <c r="D303" s="5"/>
      <c r="E303" s="5"/>
      <c r="F303" s="6"/>
      <c r="G303" s="6"/>
      <c r="H303" s="5"/>
      <c r="I303" s="5"/>
      <c r="J303" s="5"/>
      <c r="K303" s="5"/>
      <c r="L303" s="5"/>
      <c r="M303" s="5"/>
      <c r="N303" s="5"/>
      <c r="O303" s="5"/>
      <c r="P303" s="5"/>
      <c r="Q303" s="5"/>
      <c r="R303" s="5"/>
      <c r="S303" s="5"/>
      <c r="T303" s="10"/>
      <c r="U303" s="10"/>
      <c r="V303" s="6"/>
      <c r="W303" s="11"/>
      <c r="X303" s="6"/>
      <c r="Y303" s="5"/>
      <c r="Z303" s="5"/>
      <c r="AO303" s="13"/>
      <c r="AS303" s="2"/>
      <c r="BS303" s="14"/>
    </row>
    <row r="304" spans="3:71" ht="12.75">
      <c r="C304" s="22"/>
      <c r="D304" s="5"/>
      <c r="E304" s="5"/>
      <c r="F304" s="6"/>
      <c r="G304" s="6"/>
      <c r="H304" s="5"/>
      <c r="I304" s="5"/>
      <c r="J304" s="5"/>
      <c r="K304" s="5"/>
      <c r="L304" s="5"/>
      <c r="M304" s="5"/>
      <c r="N304" s="5"/>
      <c r="O304" s="5"/>
      <c r="P304" s="5"/>
      <c r="Q304" s="5"/>
      <c r="R304" s="5"/>
      <c r="S304" s="5"/>
      <c r="T304" s="10"/>
      <c r="U304" s="10"/>
      <c r="V304" s="6"/>
      <c r="W304" s="11"/>
      <c r="X304" s="6"/>
      <c r="Y304" s="5"/>
      <c r="Z304" s="5"/>
      <c r="AO304" s="13"/>
      <c r="AS304" s="2"/>
      <c r="BS304" s="14"/>
    </row>
    <row r="305" spans="3:71" ht="12.75">
      <c r="C305" s="22"/>
      <c r="D305" s="5"/>
      <c r="E305" s="5"/>
      <c r="F305" s="6"/>
      <c r="G305" s="6"/>
      <c r="H305" s="5"/>
      <c r="I305" s="5"/>
      <c r="J305" s="5"/>
      <c r="K305" s="5"/>
      <c r="L305" s="5"/>
      <c r="M305" s="5"/>
      <c r="N305" s="5"/>
      <c r="O305" s="5"/>
      <c r="P305" s="5"/>
      <c r="Q305" s="5"/>
      <c r="R305" s="5"/>
      <c r="S305" s="5"/>
      <c r="T305" s="10"/>
      <c r="U305" s="10"/>
      <c r="V305" s="6"/>
      <c r="W305" s="11"/>
      <c r="X305" s="6"/>
      <c r="Y305" s="5"/>
      <c r="Z305" s="5"/>
      <c r="AO305" s="13"/>
      <c r="AS305" s="2"/>
      <c r="BS305" s="14"/>
    </row>
    <row r="306" spans="3:71" ht="12.75">
      <c r="C306" s="22"/>
      <c r="D306" s="5"/>
      <c r="E306" s="5"/>
      <c r="F306" s="6"/>
      <c r="G306" s="6"/>
      <c r="H306" s="5"/>
      <c r="I306" s="5"/>
      <c r="J306" s="5"/>
      <c r="K306" s="5"/>
      <c r="L306" s="5"/>
      <c r="M306" s="5"/>
      <c r="N306" s="5"/>
      <c r="O306" s="5"/>
      <c r="P306" s="5"/>
      <c r="Q306" s="5"/>
      <c r="R306" s="5"/>
      <c r="S306" s="5"/>
      <c r="T306" s="10"/>
      <c r="U306" s="10"/>
      <c r="V306" s="6"/>
      <c r="W306" s="11"/>
      <c r="X306" s="6"/>
      <c r="Y306" s="5"/>
      <c r="Z306" s="5"/>
      <c r="AO306" s="13"/>
      <c r="AS306" s="2"/>
      <c r="BS306" s="14"/>
    </row>
    <row r="307" spans="3:71" ht="12.75">
      <c r="C307" s="22"/>
      <c r="D307" s="5"/>
      <c r="E307" s="5"/>
      <c r="F307" s="6"/>
      <c r="G307" s="6"/>
      <c r="H307" s="5"/>
      <c r="I307" s="5"/>
      <c r="J307" s="5"/>
      <c r="K307" s="5"/>
      <c r="L307" s="5"/>
      <c r="M307" s="5"/>
      <c r="N307" s="5"/>
      <c r="O307" s="5"/>
      <c r="P307" s="5"/>
      <c r="Q307" s="5"/>
      <c r="R307" s="5"/>
      <c r="S307" s="5"/>
      <c r="T307" s="10"/>
      <c r="U307" s="10"/>
      <c r="V307" s="6"/>
      <c r="W307" s="11"/>
      <c r="X307" s="6"/>
      <c r="Y307" s="5"/>
      <c r="Z307" s="5"/>
      <c r="AO307" s="13"/>
      <c r="AS307" s="2"/>
      <c r="BS307" s="14"/>
    </row>
    <row r="308" spans="3:71" ht="12.75">
      <c r="C308" s="22"/>
      <c r="D308" s="5"/>
      <c r="E308" s="5"/>
      <c r="F308" s="6"/>
      <c r="G308" s="6"/>
      <c r="H308" s="5"/>
      <c r="I308" s="5"/>
      <c r="J308" s="5"/>
      <c r="K308" s="5"/>
      <c r="L308" s="5"/>
      <c r="M308" s="5"/>
      <c r="N308" s="5"/>
      <c r="O308" s="5"/>
      <c r="P308" s="5"/>
      <c r="Q308" s="5"/>
      <c r="R308" s="5"/>
      <c r="S308" s="5"/>
      <c r="T308" s="10"/>
      <c r="U308" s="10"/>
      <c r="V308" s="6"/>
      <c r="W308" s="11"/>
      <c r="X308" s="6"/>
      <c r="Y308" s="5"/>
      <c r="Z308" s="5"/>
      <c r="AO308" s="13"/>
      <c r="AS308" s="2"/>
      <c r="BS308" s="14"/>
    </row>
    <row r="309" spans="3:71" ht="12.75">
      <c r="C309" s="22"/>
      <c r="D309" s="5"/>
      <c r="E309" s="5"/>
      <c r="F309" s="6"/>
      <c r="G309" s="6"/>
      <c r="H309" s="5"/>
      <c r="I309" s="5"/>
      <c r="J309" s="5"/>
      <c r="K309" s="5"/>
      <c r="L309" s="5"/>
      <c r="M309" s="5"/>
      <c r="N309" s="5"/>
      <c r="O309" s="5"/>
      <c r="P309" s="5"/>
      <c r="Q309" s="5"/>
      <c r="R309" s="5"/>
      <c r="S309" s="5"/>
      <c r="T309" s="10"/>
      <c r="U309" s="10"/>
      <c r="V309" s="6"/>
      <c r="W309" s="11"/>
      <c r="X309" s="6"/>
      <c r="Y309" s="5"/>
      <c r="Z309" s="5"/>
      <c r="AO309" s="13"/>
      <c r="AS309" s="2"/>
      <c r="BS309" s="14"/>
    </row>
    <row r="310" spans="3:71" ht="12.75">
      <c r="C310" s="22"/>
      <c r="D310" s="5"/>
      <c r="E310" s="5"/>
      <c r="F310" s="6"/>
      <c r="G310" s="6"/>
      <c r="H310" s="5"/>
      <c r="I310" s="5"/>
      <c r="J310" s="5"/>
      <c r="K310" s="5"/>
      <c r="L310" s="5"/>
      <c r="M310" s="5"/>
      <c r="N310" s="5"/>
      <c r="O310" s="5"/>
      <c r="P310" s="5"/>
      <c r="Q310" s="5"/>
      <c r="R310" s="5"/>
      <c r="S310" s="5"/>
      <c r="T310" s="10"/>
      <c r="U310" s="10"/>
      <c r="V310" s="6"/>
      <c r="W310" s="11"/>
      <c r="X310" s="6"/>
      <c r="Y310" s="5"/>
      <c r="Z310" s="5"/>
      <c r="AO310" s="13"/>
      <c r="AS310" s="2"/>
      <c r="BS310" s="14"/>
    </row>
    <row r="311" spans="3:71" ht="12.75">
      <c r="C311" s="22"/>
      <c r="D311" s="5"/>
      <c r="E311" s="5"/>
      <c r="F311" s="6"/>
      <c r="G311" s="6"/>
      <c r="H311" s="5"/>
      <c r="I311" s="5"/>
      <c r="J311" s="5"/>
      <c r="K311" s="5"/>
      <c r="L311" s="5"/>
      <c r="M311" s="5"/>
      <c r="N311" s="5"/>
      <c r="O311" s="5"/>
      <c r="P311" s="5"/>
      <c r="Q311" s="5"/>
      <c r="R311" s="5"/>
      <c r="S311" s="5"/>
      <c r="T311" s="10"/>
      <c r="U311" s="10"/>
      <c r="V311" s="6"/>
      <c r="W311" s="11"/>
      <c r="X311" s="6"/>
      <c r="Y311" s="5"/>
      <c r="Z311" s="5"/>
      <c r="AO311" s="13"/>
      <c r="AS311" s="2"/>
      <c r="BS311" s="14"/>
    </row>
    <row r="312" spans="3:71" ht="12.75">
      <c r="C312" s="22"/>
      <c r="D312" s="5"/>
      <c r="E312" s="5"/>
      <c r="F312" s="6"/>
      <c r="G312" s="6"/>
      <c r="H312" s="5"/>
      <c r="I312" s="5"/>
      <c r="J312" s="5"/>
      <c r="K312" s="5"/>
      <c r="L312" s="5"/>
      <c r="M312" s="5"/>
      <c r="N312" s="5"/>
      <c r="O312" s="5"/>
      <c r="P312" s="5"/>
      <c r="Q312" s="5"/>
      <c r="R312" s="5"/>
      <c r="S312" s="5"/>
      <c r="T312" s="10"/>
      <c r="U312" s="10"/>
      <c r="V312" s="6"/>
      <c r="W312" s="11"/>
      <c r="X312" s="6"/>
      <c r="Y312" s="5"/>
      <c r="Z312" s="5"/>
      <c r="AO312" s="13"/>
      <c r="AS312" s="2"/>
      <c r="BS312" s="14"/>
    </row>
    <row r="313" spans="3:71" ht="12.75">
      <c r="C313" s="22"/>
      <c r="D313" s="5"/>
      <c r="E313" s="5"/>
      <c r="F313" s="6"/>
      <c r="G313" s="6"/>
      <c r="H313" s="5"/>
      <c r="I313" s="5"/>
      <c r="J313" s="5"/>
      <c r="K313" s="5"/>
      <c r="L313" s="5"/>
      <c r="M313" s="5"/>
      <c r="N313" s="5"/>
      <c r="O313" s="5"/>
      <c r="P313" s="5"/>
      <c r="Q313" s="5"/>
      <c r="R313" s="5"/>
      <c r="S313" s="5"/>
      <c r="T313" s="10"/>
      <c r="U313" s="10"/>
      <c r="V313" s="6"/>
      <c r="W313" s="11"/>
      <c r="X313" s="6"/>
      <c r="Y313" s="5"/>
      <c r="Z313" s="5"/>
      <c r="AO313" s="13"/>
      <c r="AS313" s="2"/>
      <c r="BS313" s="14"/>
    </row>
    <row r="314" spans="3:71" ht="12.75">
      <c r="C314" s="22"/>
      <c r="D314" s="5"/>
      <c r="E314" s="5"/>
      <c r="F314" s="6"/>
      <c r="G314" s="6"/>
      <c r="H314" s="5"/>
      <c r="I314" s="5"/>
      <c r="J314" s="5"/>
      <c r="K314" s="5"/>
      <c r="L314" s="5"/>
      <c r="M314" s="5"/>
      <c r="N314" s="5"/>
      <c r="O314" s="5"/>
      <c r="P314" s="5"/>
      <c r="Q314" s="5"/>
      <c r="R314" s="5"/>
      <c r="S314" s="5"/>
      <c r="T314" s="10"/>
      <c r="U314" s="10"/>
      <c r="V314" s="6"/>
      <c r="W314" s="11"/>
      <c r="X314" s="6"/>
      <c r="Y314" s="5"/>
      <c r="Z314" s="5"/>
      <c r="AO314" s="13"/>
      <c r="AS314" s="2"/>
      <c r="BS314" s="14"/>
    </row>
    <row r="315" spans="3:71" ht="12.75">
      <c r="C315" s="22"/>
      <c r="D315" s="5"/>
      <c r="E315" s="5"/>
      <c r="F315" s="6"/>
      <c r="G315" s="6"/>
      <c r="H315" s="5"/>
      <c r="I315" s="5"/>
      <c r="J315" s="5"/>
      <c r="K315" s="5"/>
      <c r="L315" s="5"/>
      <c r="M315" s="5"/>
      <c r="N315" s="5"/>
      <c r="O315" s="5"/>
      <c r="P315" s="5"/>
      <c r="Q315" s="5"/>
      <c r="R315" s="5"/>
      <c r="S315" s="5"/>
      <c r="T315" s="10"/>
      <c r="U315" s="10"/>
      <c r="V315" s="6"/>
      <c r="W315" s="11"/>
      <c r="X315" s="6"/>
      <c r="Y315" s="5"/>
      <c r="Z315" s="5"/>
      <c r="AO315" s="13"/>
      <c r="AS315" s="2"/>
      <c r="BS315" s="14"/>
    </row>
    <row r="316" spans="3:71" ht="12.75">
      <c r="C316" s="22"/>
      <c r="D316" s="5"/>
      <c r="E316" s="5"/>
      <c r="F316" s="6"/>
      <c r="G316" s="6"/>
      <c r="H316" s="5"/>
      <c r="I316" s="5"/>
      <c r="J316" s="5"/>
      <c r="K316" s="5"/>
      <c r="L316" s="5"/>
      <c r="M316" s="5"/>
      <c r="N316" s="5"/>
      <c r="O316" s="5"/>
      <c r="P316" s="5"/>
      <c r="Q316" s="5"/>
      <c r="R316" s="5"/>
      <c r="S316" s="5"/>
      <c r="T316" s="10"/>
      <c r="U316" s="10"/>
      <c r="V316" s="6"/>
      <c r="W316" s="11"/>
      <c r="X316" s="6"/>
      <c r="Y316" s="5"/>
      <c r="Z316" s="5"/>
      <c r="AO316" s="13"/>
      <c r="AS316" s="2"/>
      <c r="BS316" s="14"/>
    </row>
    <row r="317" spans="3:71" ht="12.75">
      <c r="C317" s="22"/>
      <c r="D317" s="5"/>
      <c r="E317" s="5"/>
      <c r="F317" s="6"/>
      <c r="G317" s="6"/>
      <c r="H317" s="5"/>
      <c r="I317" s="5"/>
      <c r="J317" s="5"/>
      <c r="K317" s="5"/>
      <c r="L317" s="5"/>
      <c r="M317" s="5"/>
      <c r="N317" s="5"/>
      <c r="O317" s="5"/>
      <c r="P317" s="5"/>
      <c r="Q317" s="5"/>
      <c r="R317" s="5"/>
      <c r="S317" s="5"/>
      <c r="T317" s="10"/>
      <c r="U317" s="10"/>
      <c r="V317" s="6"/>
      <c r="W317" s="11"/>
      <c r="X317" s="6"/>
      <c r="Y317" s="5"/>
      <c r="Z317" s="5"/>
      <c r="AO317" s="13"/>
      <c r="AS317" s="2"/>
      <c r="BS317" s="14"/>
    </row>
    <row r="318" spans="3:71" ht="12.75">
      <c r="C318" s="22"/>
      <c r="D318" s="5"/>
      <c r="E318" s="5"/>
      <c r="F318" s="6"/>
      <c r="G318" s="6"/>
      <c r="H318" s="5"/>
      <c r="I318" s="5"/>
      <c r="J318" s="5"/>
      <c r="K318" s="5"/>
      <c r="L318" s="5"/>
      <c r="M318" s="5"/>
      <c r="N318" s="5"/>
      <c r="O318" s="5"/>
      <c r="P318" s="5"/>
      <c r="Q318" s="5"/>
      <c r="R318" s="5"/>
      <c r="S318" s="5"/>
      <c r="T318" s="10"/>
      <c r="U318" s="10"/>
      <c r="V318" s="6"/>
      <c r="W318" s="11"/>
      <c r="X318" s="6"/>
      <c r="Y318" s="5"/>
      <c r="Z318" s="5"/>
      <c r="AO318" s="13"/>
      <c r="AS318" s="2"/>
      <c r="BS318" s="14"/>
    </row>
    <row r="319" spans="3:71" ht="12.75">
      <c r="C319" s="22"/>
      <c r="D319" s="5"/>
      <c r="E319" s="5"/>
      <c r="F319" s="6"/>
      <c r="G319" s="6"/>
      <c r="H319" s="5"/>
      <c r="I319" s="5"/>
      <c r="J319" s="5"/>
      <c r="K319" s="5"/>
      <c r="L319" s="5"/>
      <c r="M319" s="5"/>
      <c r="N319" s="5"/>
      <c r="O319" s="5"/>
      <c r="P319" s="5"/>
      <c r="Q319" s="5"/>
      <c r="R319" s="5"/>
      <c r="S319" s="5"/>
      <c r="T319" s="10"/>
      <c r="U319" s="10"/>
      <c r="V319" s="6"/>
      <c r="W319" s="11"/>
      <c r="X319" s="6"/>
      <c r="Y319" s="5"/>
      <c r="Z319" s="5"/>
      <c r="AO319" s="13"/>
      <c r="AS319" s="2"/>
      <c r="BS319" s="14"/>
    </row>
    <row r="320" spans="3:71" ht="12.75">
      <c r="C320" s="22"/>
      <c r="D320" s="5"/>
      <c r="E320" s="5"/>
      <c r="F320" s="6"/>
      <c r="G320" s="6"/>
      <c r="H320" s="5"/>
      <c r="I320" s="5"/>
      <c r="J320" s="5"/>
      <c r="K320" s="5"/>
      <c r="L320" s="5"/>
      <c r="M320" s="5"/>
      <c r="N320" s="5"/>
      <c r="O320" s="5"/>
      <c r="P320" s="5"/>
      <c r="Q320" s="5"/>
      <c r="R320" s="5"/>
      <c r="S320" s="5"/>
      <c r="T320" s="10"/>
      <c r="U320" s="10"/>
      <c r="V320" s="6"/>
      <c r="W320" s="11"/>
      <c r="X320" s="6"/>
      <c r="Y320" s="5"/>
      <c r="Z320" s="5"/>
      <c r="AO320" s="13"/>
      <c r="AS320" s="2"/>
      <c r="BS320" s="14"/>
    </row>
    <row r="321" spans="3:71" ht="12.75">
      <c r="C321" s="22"/>
      <c r="D321" s="5"/>
      <c r="E321" s="5"/>
      <c r="F321" s="6"/>
      <c r="G321" s="6"/>
      <c r="H321" s="5"/>
      <c r="I321" s="5"/>
      <c r="J321" s="5"/>
      <c r="K321" s="5"/>
      <c r="L321" s="5"/>
      <c r="M321" s="5"/>
      <c r="N321" s="5"/>
      <c r="O321" s="5"/>
      <c r="P321" s="5"/>
      <c r="Q321" s="5"/>
      <c r="R321" s="5"/>
      <c r="S321" s="5"/>
      <c r="T321" s="10"/>
      <c r="U321" s="10"/>
      <c r="V321" s="6"/>
      <c r="W321" s="11"/>
      <c r="X321" s="6"/>
      <c r="Y321" s="5"/>
      <c r="Z321" s="5"/>
      <c r="AO321" s="13"/>
      <c r="AS321" s="2"/>
      <c r="BS321" s="14"/>
    </row>
    <row r="322" spans="3:71" ht="12.75">
      <c r="C322" s="22"/>
      <c r="D322" s="5"/>
      <c r="E322" s="5"/>
      <c r="F322" s="6"/>
      <c r="G322" s="6"/>
      <c r="H322" s="5"/>
      <c r="I322" s="5"/>
      <c r="J322" s="5"/>
      <c r="K322" s="5"/>
      <c r="L322" s="5"/>
      <c r="M322" s="5"/>
      <c r="N322" s="5"/>
      <c r="O322" s="5"/>
      <c r="P322" s="5"/>
      <c r="Q322" s="5"/>
      <c r="R322" s="5"/>
      <c r="S322" s="5"/>
      <c r="T322" s="10"/>
      <c r="U322" s="10"/>
      <c r="V322" s="6"/>
      <c r="W322" s="11"/>
      <c r="X322" s="6"/>
      <c r="Y322" s="5"/>
      <c r="Z322" s="5"/>
      <c r="AO322" s="13"/>
      <c r="AS322" s="2"/>
      <c r="BS322" s="14"/>
    </row>
    <row r="323" spans="3:71" ht="12.75">
      <c r="C323" s="22"/>
      <c r="D323" s="5"/>
      <c r="E323" s="5"/>
      <c r="F323" s="6"/>
      <c r="G323" s="6"/>
      <c r="H323" s="5"/>
      <c r="I323" s="5"/>
      <c r="J323" s="5"/>
      <c r="K323" s="5"/>
      <c r="L323" s="5"/>
      <c r="M323" s="5"/>
      <c r="N323" s="5"/>
      <c r="O323" s="5"/>
      <c r="P323" s="5"/>
      <c r="Q323" s="5"/>
      <c r="R323" s="5"/>
      <c r="S323" s="5"/>
      <c r="T323" s="10"/>
      <c r="U323" s="10"/>
      <c r="V323" s="6"/>
      <c r="W323" s="11"/>
      <c r="X323" s="6"/>
      <c r="Y323" s="5"/>
      <c r="Z323" s="5"/>
      <c r="AO323" s="13"/>
      <c r="AS323" s="2"/>
      <c r="BS323" s="14"/>
    </row>
    <row r="324" spans="3:71" ht="12.75">
      <c r="C324" s="22"/>
      <c r="D324" s="5"/>
      <c r="E324" s="5"/>
      <c r="F324" s="6"/>
      <c r="G324" s="6"/>
      <c r="H324" s="5"/>
      <c r="I324" s="5"/>
      <c r="J324" s="5"/>
      <c r="K324" s="5"/>
      <c r="L324" s="5"/>
      <c r="M324" s="5"/>
      <c r="N324" s="5"/>
      <c r="O324" s="5"/>
      <c r="P324" s="5"/>
      <c r="Q324" s="5"/>
      <c r="R324" s="5"/>
      <c r="S324" s="5"/>
      <c r="T324" s="10"/>
      <c r="U324" s="10"/>
      <c r="V324" s="6"/>
      <c r="W324" s="11"/>
      <c r="X324" s="6"/>
      <c r="Y324" s="5"/>
      <c r="Z324" s="5"/>
      <c r="AO324" s="13"/>
      <c r="AS324" s="2"/>
      <c r="BS324" s="14"/>
    </row>
    <row r="325" spans="3:71" ht="12.75">
      <c r="C325" s="22"/>
      <c r="D325" s="5"/>
      <c r="E325" s="5"/>
      <c r="F325" s="6"/>
      <c r="G325" s="6"/>
      <c r="H325" s="5"/>
      <c r="I325" s="5"/>
      <c r="J325" s="5"/>
      <c r="K325" s="5"/>
      <c r="L325" s="5"/>
      <c r="M325" s="5"/>
      <c r="N325" s="5"/>
      <c r="O325" s="5"/>
      <c r="P325" s="5"/>
      <c r="Q325" s="5"/>
      <c r="R325" s="5"/>
      <c r="S325" s="5"/>
      <c r="T325" s="10"/>
      <c r="U325" s="10"/>
      <c r="V325" s="6"/>
      <c r="W325" s="11"/>
      <c r="X325" s="6"/>
      <c r="Y325" s="5"/>
      <c r="Z325" s="5"/>
      <c r="AO325" s="13"/>
      <c r="AS325" s="2"/>
      <c r="BS325" s="14"/>
    </row>
    <row r="326" spans="3:71" ht="12.75">
      <c r="C326" s="22"/>
      <c r="D326" s="5"/>
      <c r="E326" s="5"/>
      <c r="F326" s="6"/>
      <c r="G326" s="6"/>
      <c r="H326" s="5"/>
      <c r="I326" s="5"/>
      <c r="J326" s="5"/>
      <c r="K326" s="5"/>
      <c r="L326" s="5"/>
      <c r="M326" s="5"/>
      <c r="N326" s="5"/>
      <c r="O326" s="5"/>
      <c r="P326" s="5"/>
      <c r="Q326" s="5"/>
      <c r="R326" s="5"/>
      <c r="S326" s="5"/>
      <c r="T326" s="10"/>
      <c r="U326" s="10"/>
      <c r="V326" s="6"/>
      <c r="W326" s="11"/>
      <c r="X326" s="6"/>
      <c r="Y326" s="5"/>
      <c r="Z326" s="5"/>
      <c r="AO326" s="13"/>
      <c r="AS326" s="2"/>
      <c r="BS326" s="14"/>
    </row>
    <row r="327" spans="3:71" ht="12.75">
      <c r="C327" s="22"/>
      <c r="D327" s="5"/>
      <c r="E327" s="5"/>
      <c r="F327" s="6"/>
      <c r="G327" s="6"/>
      <c r="H327" s="5"/>
      <c r="I327" s="5"/>
      <c r="J327" s="5"/>
      <c r="K327" s="5"/>
      <c r="L327" s="5"/>
      <c r="M327" s="5"/>
      <c r="N327" s="5"/>
      <c r="O327" s="5"/>
      <c r="P327" s="5"/>
      <c r="Q327" s="5"/>
      <c r="R327" s="5"/>
      <c r="S327" s="5"/>
      <c r="T327" s="10"/>
      <c r="U327" s="10"/>
      <c r="V327" s="6"/>
      <c r="W327" s="11"/>
      <c r="X327" s="6"/>
      <c r="Y327" s="5"/>
      <c r="Z327" s="5"/>
      <c r="AO327" s="13"/>
      <c r="AS327" s="2"/>
      <c r="BS327" s="14"/>
    </row>
    <row r="328" spans="3:71" ht="12.75">
      <c r="C328" s="22"/>
      <c r="D328" s="5"/>
      <c r="E328" s="5"/>
      <c r="F328" s="6"/>
      <c r="G328" s="6"/>
      <c r="H328" s="5"/>
      <c r="I328" s="5"/>
      <c r="J328" s="5"/>
      <c r="K328" s="5"/>
      <c r="L328" s="5"/>
      <c r="M328" s="5"/>
      <c r="N328" s="5"/>
      <c r="O328" s="5"/>
      <c r="P328" s="5"/>
      <c r="Q328" s="5"/>
      <c r="R328" s="5"/>
      <c r="S328" s="5"/>
      <c r="T328" s="10"/>
      <c r="U328" s="10"/>
      <c r="V328" s="6"/>
      <c r="W328" s="11"/>
      <c r="X328" s="6"/>
      <c r="Y328" s="5"/>
      <c r="Z328" s="5"/>
      <c r="AO328" s="13"/>
      <c r="AS328" s="2"/>
      <c r="BS328" s="14"/>
    </row>
    <row r="329" spans="3:71" ht="12.75">
      <c r="C329" s="22"/>
      <c r="D329" s="5"/>
      <c r="E329" s="5"/>
      <c r="F329" s="6"/>
      <c r="G329" s="6"/>
      <c r="H329" s="5"/>
      <c r="I329" s="5"/>
      <c r="J329" s="5"/>
      <c r="K329" s="5"/>
      <c r="L329" s="5"/>
      <c r="M329" s="5"/>
      <c r="N329" s="5"/>
      <c r="O329" s="5"/>
      <c r="P329" s="5"/>
      <c r="Q329" s="5"/>
      <c r="R329" s="5"/>
      <c r="S329" s="5"/>
      <c r="T329" s="10"/>
      <c r="U329" s="10"/>
      <c r="V329" s="6"/>
      <c r="W329" s="11"/>
      <c r="X329" s="6"/>
      <c r="Y329" s="5"/>
      <c r="Z329" s="5"/>
      <c r="AO329" s="13"/>
      <c r="AS329" s="2"/>
      <c r="BS329" s="14"/>
    </row>
    <row r="330" spans="3:71" ht="12.75">
      <c r="C330" s="22"/>
      <c r="D330" s="5"/>
      <c r="E330" s="5"/>
      <c r="F330" s="6"/>
      <c r="G330" s="6"/>
      <c r="H330" s="5"/>
      <c r="I330" s="5"/>
      <c r="J330" s="5"/>
      <c r="K330" s="5"/>
      <c r="L330" s="5"/>
      <c r="M330" s="5"/>
      <c r="N330" s="5"/>
      <c r="O330" s="5"/>
      <c r="P330" s="5"/>
      <c r="Q330" s="5"/>
      <c r="R330" s="5"/>
      <c r="S330" s="5"/>
      <c r="T330" s="10"/>
      <c r="U330" s="10"/>
      <c r="V330" s="6"/>
      <c r="W330" s="11"/>
      <c r="X330" s="6"/>
      <c r="Y330" s="5"/>
      <c r="Z330" s="5"/>
      <c r="AO330" s="13"/>
      <c r="AS330" s="2"/>
      <c r="BS330" s="14"/>
    </row>
    <row r="331" spans="3:71" ht="12.75">
      <c r="C331" s="22"/>
      <c r="D331" s="5"/>
      <c r="E331" s="5"/>
      <c r="F331" s="6"/>
      <c r="G331" s="6"/>
      <c r="H331" s="5"/>
      <c r="I331" s="5"/>
      <c r="J331" s="5"/>
      <c r="K331" s="5"/>
      <c r="L331" s="5"/>
      <c r="M331" s="5"/>
      <c r="N331" s="5"/>
      <c r="O331" s="5"/>
      <c r="P331" s="5"/>
      <c r="Q331" s="5"/>
      <c r="R331" s="5"/>
      <c r="S331" s="5"/>
      <c r="T331" s="10"/>
      <c r="U331" s="10"/>
      <c r="V331" s="6"/>
      <c r="W331" s="11"/>
      <c r="X331" s="6"/>
      <c r="Y331" s="5"/>
      <c r="Z331" s="5"/>
      <c r="AO331" s="13"/>
      <c r="AS331" s="2"/>
      <c r="BS331" s="14"/>
    </row>
    <row r="332" spans="3:71" ht="12.75">
      <c r="C332" s="22"/>
      <c r="D332" s="5"/>
      <c r="E332" s="5"/>
      <c r="F332" s="6"/>
      <c r="G332" s="6"/>
      <c r="H332" s="5"/>
      <c r="I332" s="5"/>
      <c r="J332" s="5"/>
      <c r="K332" s="5"/>
      <c r="L332" s="5"/>
      <c r="M332" s="5"/>
      <c r="N332" s="5"/>
      <c r="O332" s="5"/>
      <c r="P332" s="5"/>
      <c r="Q332" s="5"/>
      <c r="R332" s="5"/>
      <c r="S332" s="5"/>
      <c r="T332" s="10"/>
      <c r="U332" s="10"/>
      <c r="V332" s="6"/>
      <c r="W332" s="11"/>
      <c r="X332" s="6"/>
      <c r="Y332" s="5"/>
      <c r="Z332" s="5"/>
      <c r="AO332" s="13"/>
      <c r="AS332" s="2"/>
      <c r="BS332" s="14"/>
    </row>
    <row r="333" spans="3:71" ht="12.75">
      <c r="C333" s="22"/>
      <c r="D333" s="5"/>
      <c r="E333" s="5"/>
      <c r="F333" s="6"/>
      <c r="G333" s="6"/>
      <c r="H333" s="5"/>
      <c r="I333" s="5"/>
      <c r="J333" s="5"/>
      <c r="K333" s="5"/>
      <c r="L333" s="5"/>
      <c r="M333" s="5"/>
      <c r="N333" s="5"/>
      <c r="O333" s="5"/>
      <c r="P333" s="5"/>
      <c r="Q333" s="5"/>
      <c r="R333" s="5"/>
      <c r="S333" s="5"/>
      <c r="T333" s="10"/>
      <c r="U333" s="10"/>
      <c r="V333" s="6"/>
      <c r="W333" s="11"/>
      <c r="X333" s="6"/>
      <c r="Y333" s="5"/>
      <c r="Z333" s="5"/>
      <c r="AO333" s="13"/>
      <c r="AS333" s="2"/>
      <c r="BS333" s="14"/>
    </row>
    <row r="334" spans="3:71" ht="12.75">
      <c r="C334" s="22"/>
      <c r="D334" s="5"/>
      <c r="E334" s="5"/>
      <c r="F334" s="6"/>
      <c r="G334" s="6"/>
      <c r="H334" s="5"/>
      <c r="I334" s="5"/>
      <c r="J334" s="5"/>
      <c r="K334" s="5"/>
      <c r="L334" s="5"/>
      <c r="M334" s="5"/>
      <c r="N334" s="5"/>
      <c r="O334" s="5"/>
      <c r="P334" s="5"/>
      <c r="Q334" s="5"/>
      <c r="R334" s="5"/>
      <c r="S334" s="5"/>
      <c r="T334" s="10"/>
      <c r="U334" s="10"/>
      <c r="V334" s="6"/>
      <c r="W334" s="11"/>
      <c r="X334" s="6"/>
      <c r="Y334" s="5"/>
      <c r="Z334" s="5"/>
      <c r="AO334" s="13"/>
      <c r="AS334" s="2"/>
      <c r="BS334" s="14"/>
    </row>
    <row r="335" spans="3:71" ht="12.75">
      <c r="C335" s="22"/>
      <c r="D335" s="5"/>
      <c r="E335" s="5"/>
      <c r="F335" s="6"/>
      <c r="G335" s="6"/>
      <c r="H335" s="5"/>
      <c r="I335" s="5"/>
      <c r="J335" s="5"/>
      <c r="K335" s="5"/>
      <c r="L335" s="5"/>
      <c r="M335" s="5"/>
      <c r="N335" s="5"/>
      <c r="O335" s="5"/>
      <c r="P335" s="5"/>
      <c r="Q335" s="5"/>
      <c r="R335" s="5"/>
      <c r="S335" s="5"/>
      <c r="T335" s="10"/>
      <c r="U335" s="10"/>
      <c r="V335" s="6"/>
      <c r="W335" s="11"/>
      <c r="X335" s="6"/>
      <c r="Y335" s="5"/>
      <c r="Z335" s="5"/>
      <c r="AO335" s="13"/>
      <c r="AS335" s="2"/>
      <c r="BS335" s="14"/>
    </row>
    <row r="336" spans="3:71" ht="12.75">
      <c r="C336" s="22"/>
      <c r="D336" s="5"/>
      <c r="E336" s="5"/>
      <c r="F336" s="6"/>
      <c r="G336" s="6"/>
      <c r="H336" s="5"/>
      <c r="I336" s="5"/>
      <c r="J336" s="5"/>
      <c r="K336" s="5"/>
      <c r="L336" s="5"/>
      <c r="M336" s="5"/>
      <c r="N336" s="5"/>
      <c r="O336" s="5"/>
      <c r="P336" s="5"/>
      <c r="Q336" s="5"/>
      <c r="R336" s="5"/>
      <c r="S336" s="5"/>
      <c r="T336" s="10"/>
      <c r="U336" s="10"/>
      <c r="V336" s="6"/>
      <c r="W336" s="11"/>
      <c r="X336" s="6"/>
      <c r="Y336" s="5"/>
      <c r="Z336" s="5"/>
      <c r="AO336" s="13"/>
      <c r="AS336" s="2"/>
      <c r="BS336" s="14"/>
    </row>
    <row r="337" spans="3:71" ht="12.75">
      <c r="C337" s="22"/>
      <c r="D337" s="5"/>
      <c r="E337" s="5"/>
      <c r="F337" s="6"/>
      <c r="G337" s="6"/>
      <c r="H337" s="5"/>
      <c r="I337" s="5"/>
      <c r="J337" s="5"/>
      <c r="K337" s="5"/>
      <c r="L337" s="5"/>
      <c r="M337" s="5"/>
      <c r="N337" s="5"/>
      <c r="O337" s="5"/>
      <c r="P337" s="5"/>
      <c r="Q337" s="5"/>
      <c r="R337" s="5"/>
      <c r="S337" s="5"/>
      <c r="T337" s="10"/>
      <c r="U337" s="10"/>
      <c r="V337" s="6"/>
      <c r="W337" s="11"/>
      <c r="X337" s="6"/>
      <c r="Y337" s="5"/>
      <c r="Z337" s="5"/>
      <c r="AO337" s="13"/>
      <c r="AS337" s="2"/>
      <c r="BS337" s="14"/>
    </row>
    <row r="338" spans="3:71" ht="12.75">
      <c r="C338" s="22"/>
      <c r="D338" s="5"/>
      <c r="E338" s="5"/>
      <c r="F338" s="6"/>
      <c r="G338" s="6"/>
      <c r="H338" s="5"/>
      <c r="I338" s="5"/>
      <c r="J338" s="5"/>
      <c r="K338" s="5"/>
      <c r="L338" s="5"/>
      <c r="M338" s="5"/>
      <c r="N338" s="5"/>
      <c r="O338" s="5"/>
      <c r="P338" s="5"/>
      <c r="Q338" s="5"/>
      <c r="R338" s="5"/>
      <c r="S338" s="5"/>
      <c r="T338" s="10"/>
      <c r="U338" s="10"/>
      <c r="V338" s="6"/>
      <c r="W338" s="11"/>
      <c r="X338" s="6"/>
      <c r="Y338" s="5"/>
      <c r="Z338" s="5"/>
      <c r="AO338" s="13"/>
      <c r="AS338" s="2"/>
      <c r="BS338" s="14"/>
    </row>
    <row r="339" spans="3:71" ht="12.75">
      <c r="C339" s="22"/>
      <c r="D339" s="5"/>
      <c r="E339" s="5"/>
      <c r="F339" s="6"/>
      <c r="G339" s="6"/>
      <c r="H339" s="5"/>
      <c r="I339" s="5"/>
      <c r="J339" s="5"/>
      <c r="K339" s="5"/>
      <c r="L339" s="5"/>
      <c r="M339" s="5"/>
      <c r="N339" s="5"/>
      <c r="O339" s="5"/>
      <c r="P339" s="5"/>
      <c r="Q339" s="5"/>
      <c r="R339" s="5"/>
      <c r="S339" s="5"/>
      <c r="T339" s="10"/>
      <c r="U339" s="10"/>
      <c r="V339" s="6"/>
      <c r="W339" s="11"/>
      <c r="X339" s="6"/>
      <c r="Y339" s="5"/>
      <c r="Z339" s="5"/>
      <c r="AO339" s="13"/>
      <c r="AS339" s="2"/>
      <c r="BS339" s="14"/>
    </row>
    <row r="340" spans="3:71" ht="12.75">
      <c r="C340" s="22"/>
      <c r="D340" s="5"/>
      <c r="E340" s="5"/>
      <c r="F340" s="6"/>
      <c r="G340" s="6"/>
      <c r="H340" s="5"/>
      <c r="I340" s="5"/>
      <c r="J340" s="5"/>
      <c r="K340" s="5"/>
      <c r="L340" s="5"/>
      <c r="M340" s="5"/>
      <c r="N340" s="5"/>
      <c r="O340" s="5"/>
      <c r="P340" s="5"/>
      <c r="Q340" s="5"/>
      <c r="R340" s="5"/>
      <c r="S340" s="5"/>
      <c r="T340" s="10"/>
      <c r="U340" s="10"/>
      <c r="V340" s="6"/>
      <c r="W340" s="11"/>
      <c r="X340" s="6"/>
      <c r="Y340" s="5"/>
      <c r="Z340" s="5"/>
      <c r="AO340" s="13"/>
      <c r="AS340" s="2"/>
      <c r="BS340" s="14"/>
    </row>
    <row r="341" spans="3:71" ht="12.75">
      <c r="C341" s="22"/>
      <c r="D341" s="5"/>
      <c r="E341" s="5"/>
      <c r="F341" s="6"/>
      <c r="G341" s="6"/>
      <c r="H341" s="5"/>
      <c r="I341" s="5"/>
      <c r="J341" s="5"/>
      <c r="K341" s="5"/>
      <c r="L341" s="5"/>
      <c r="M341" s="5"/>
      <c r="N341" s="5"/>
      <c r="O341" s="5"/>
      <c r="P341" s="5"/>
      <c r="Q341" s="5"/>
      <c r="R341" s="5"/>
      <c r="S341" s="5"/>
      <c r="T341" s="10"/>
      <c r="U341" s="10"/>
      <c r="V341" s="6"/>
      <c r="W341" s="11"/>
      <c r="X341" s="6"/>
      <c r="Y341" s="5"/>
      <c r="Z341" s="5"/>
      <c r="AO341" s="13"/>
      <c r="AS341" s="2"/>
      <c r="BS341" s="14"/>
    </row>
    <row r="342" spans="3:71" ht="12.75">
      <c r="C342" s="22"/>
      <c r="D342" s="5"/>
      <c r="E342" s="5"/>
      <c r="F342" s="6"/>
      <c r="G342" s="6"/>
      <c r="H342" s="5"/>
      <c r="I342" s="5"/>
      <c r="J342" s="5"/>
      <c r="K342" s="5"/>
      <c r="L342" s="5"/>
      <c r="M342" s="5"/>
      <c r="N342" s="5"/>
      <c r="O342" s="5"/>
      <c r="P342" s="5"/>
      <c r="Q342" s="5"/>
      <c r="R342" s="5"/>
      <c r="S342" s="5"/>
      <c r="T342" s="10"/>
      <c r="U342" s="10"/>
      <c r="V342" s="6"/>
      <c r="W342" s="11"/>
      <c r="X342" s="6"/>
      <c r="Y342" s="5"/>
      <c r="Z342" s="5"/>
      <c r="AO342" s="13"/>
      <c r="AS342" s="2"/>
      <c r="BS342" s="14"/>
    </row>
    <row r="343" spans="3:71" ht="12.75">
      <c r="C343" s="22"/>
      <c r="D343" s="5"/>
      <c r="E343" s="5"/>
      <c r="F343" s="6"/>
      <c r="G343" s="6"/>
      <c r="H343" s="5"/>
      <c r="I343" s="5"/>
      <c r="J343" s="5"/>
      <c r="K343" s="5"/>
      <c r="L343" s="5"/>
      <c r="M343" s="5"/>
      <c r="N343" s="5"/>
      <c r="O343" s="5"/>
      <c r="P343" s="5"/>
      <c r="Q343" s="5"/>
      <c r="R343" s="5"/>
      <c r="S343" s="5"/>
      <c r="T343" s="10"/>
      <c r="U343" s="10"/>
      <c r="V343" s="6"/>
      <c r="W343" s="11"/>
      <c r="X343" s="6"/>
      <c r="Y343" s="5"/>
      <c r="Z343" s="5"/>
      <c r="AO343" s="13"/>
      <c r="AS343" s="2"/>
      <c r="BS343" s="14"/>
    </row>
    <row r="344" spans="3:71" ht="12.75">
      <c r="C344" s="22"/>
      <c r="D344" s="5"/>
      <c r="E344" s="5"/>
      <c r="F344" s="6"/>
      <c r="G344" s="6"/>
      <c r="H344" s="5"/>
      <c r="I344" s="5"/>
      <c r="J344" s="5"/>
      <c r="K344" s="5"/>
      <c r="L344" s="5"/>
      <c r="M344" s="5"/>
      <c r="N344" s="5"/>
      <c r="O344" s="5"/>
      <c r="P344" s="5"/>
      <c r="Q344" s="5"/>
      <c r="R344" s="5"/>
      <c r="S344" s="5"/>
      <c r="T344" s="10"/>
      <c r="U344" s="10"/>
      <c r="V344" s="6"/>
      <c r="W344" s="11"/>
      <c r="X344" s="6"/>
      <c r="Y344" s="5"/>
      <c r="Z344" s="5"/>
      <c r="AO344" s="13"/>
      <c r="AS344" s="2"/>
      <c r="BS344" s="14"/>
    </row>
    <row r="345" spans="3:71" ht="12.75">
      <c r="C345" s="22"/>
      <c r="D345" s="5"/>
      <c r="E345" s="5"/>
      <c r="F345" s="6"/>
      <c r="G345" s="6"/>
      <c r="H345" s="5"/>
      <c r="I345" s="5"/>
      <c r="J345" s="5"/>
      <c r="K345" s="5"/>
      <c r="L345" s="5"/>
      <c r="M345" s="5"/>
      <c r="N345" s="5"/>
      <c r="O345" s="5"/>
      <c r="P345" s="5"/>
      <c r="Q345" s="5"/>
      <c r="R345" s="5"/>
      <c r="S345" s="5"/>
      <c r="T345" s="10"/>
      <c r="U345" s="10"/>
      <c r="V345" s="6"/>
      <c r="W345" s="11"/>
      <c r="X345" s="6"/>
      <c r="Y345" s="5"/>
      <c r="Z345" s="5"/>
      <c r="AO345" s="13"/>
      <c r="AS345" s="2"/>
      <c r="BS345" s="14"/>
    </row>
    <row r="346" spans="3:71" ht="12.75">
      <c r="C346" s="22"/>
      <c r="D346" s="5"/>
      <c r="E346" s="5"/>
      <c r="F346" s="6"/>
      <c r="G346" s="6"/>
      <c r="H346" s="5"/>
      <c r="I346" s="5"/>
      <c r="J346" s="5"/>
      <c r="K346" s="5"/>
      <c r="L346" s="5"/>
      <c r="M346" s="5"/>
      <c r="N346" s="5"/>
      <c r="O346" s="5"/>
      <c r="P346" s="5"/>
      <c r="Q346" s="5"/>
      <c r="R346" s="5"/>
      <c r="S346" s="5"/>
      <c r="T346" s="10"/>
      <c r="U346" s="10"/>
      <c r="V346" s="6"/>
      <c r="W346" s="11"/>
      <c r="X346" s="6"/>
      <c r="Y346" s="5"/>
      <c r="Z346" s="5"/>
      <c r="AO346" s="13"/>
      <c r="AS346" s="2"/>
      <c r="BS346" s="14"/>
    </row>
    <row r="347" spans="3:71" ht="12.75">
      <c r="C347" s="22"/>
      <c r="D347" s="5"/>
      <c r="E347" s="5"/>
      <c r="F347" s="6"/>
      <c r="G347" s="6"/>
      <c r="H347" s="5"/>
      <c r="I347" s="5"/>
      <c r="J347" s="5"/>
      <c r="K347" s="5"/>
      <c r="L347" s="5"/>
      <c r="M347" s="5"/>
      <c r="N347" s="5"/>
      <c r="O347" s="5"/>
      <c r="P347" s="5"/>
      <c r="Q347" s="5"/>
      <c r="R347" s="5"/>
      <c r="S347" s="5"/>
      <c r="T347" s="10"/>
      <c r="U347" s="10"/>
      <c r="V347" s="6"/>
      <c r="W347" s="11"/>
      <c r="X347" s="6"/>
      <c r="Y347" s="5"/>
      <c r="Z347" s="5"/>
      <c r="AO347" s="13"/>
      <c r="AS347" s="2"/>
      <c r="BS347" s="14"/>
    </row>
    <row r="348" spans="3:71" ht="12.75">
      <c r="C348" s="22"/>
      <c r="D348" s="5"/>
      <c r="E348" s="5"/>
      <c r="F348" s="6"/>
      <c r="G348" s="6"/>
      <c r="H348" s="5"/>
      <c r="I348" s="5"/>
      <c r="J348" s="5"/>
      <c r="K348" s="5"/>
      <c r="L348" s="5"/>
      <c r="M348" s="5"/>
      <c r="N348" s="5"/>
      <c r="O348" s="5"/>
      <c r="P348" s="5"/>
      <c r="Q348" s="5"/>
      <c r="R348" s="5"/>
      <c r="S348" s="5"/>
      <c r="T348" s="10"/>
      <c r="U348" s="10"/>
      <c r="V348" s="6"/>
      <c r="W348" s="11"/>
      <c r="X348" s="6"/>
      <c r="Y348" s="5"/>
      <c r="Z348" s="5"/>
      <c r="AO348" s="13"/>
      <c r="AS348" s="2"/>
      <c r="BS348" s="14"/>
    </row>
    <row r="349" spans="3:71" ht="12.75">
      <c r="C349" s="22"/>
      <c r="D349" s="5"/>
      <c r="E349" s="5"/>
      <c r="F349" s="6"/>
      <c r="G349" s="6"/>
      <c r="H349" s="5"/>
      <c r="I349" s="5"/>
      <c r="J349" s="5"/>
      <c r="K349" s="5"/>
      <c r="L349" s="5"/>
      <c r="M349" s="5"/>
      <c r="N349" s="5"/>
      <c r="O349" s="5"/>
      <c r="P349" s="5"/>
      <c r="Q349" s="5"/>
      <c r="R349" s="5"/>
      <c r="S349" s="5"/>
      <c r="T349" s="10"/>
      <c r="U349" s="10"/>
      <c r="V349" s="6"/>
      <c r="W349" s="11"/>
      <c r="X349" s="6"/>
      <c r="Y349" s="5"/>
      <c r="Z349" s="5"/>
      <c r="AO349" s="13"/>
      <c r="AS349" s="2"/>
      <c r="BS349" s="14"/>
    </row>
    <row r="350" spans="3:71" ht="12.75">
      <c r="C350" s="22"/>
      <c r="D350" s="5"/>
      <c r="E350" s="5"/>
      <c r="F350" s="6"/>
      <c r="G350" s="6"/>
      <c r="H350" s="5"/>
      <c r="I350" s="5"/>
      <c r="J350" s="5"/>
      <c r="K350" s="5"/>
      <c r="L350" s="5"/>
      <c r="M350" s="5"/>
      <c r="N350" s="5"/>
      <c r="O350" s="5"/>
      <c r="P350" s="5"/>
      <c r="Q350" s="5"/>
      <c r="R350" s="5"/>
      <c r="S350" s="5"/>
      <c r="T350" s="10"/>
      <c r="U350" s="10"/>
      <c r="V350" s="6"/>
      <c r="W350" s="11"/>
      <c r="X350" s="6"/>
      <c r="Y350" s="5"/>
      <c r="Z350" s="5"/>
      <c r="AO350" s="13"/>
      <c r="AS350" s="2"/>
      <c r="BS350" s="14"/>
    </row>
    <row r="351" spans="3:71" ht="12.75">
      <c r="C351" s="22"/>
      <c r="D351" s="5"/>
      <c r="E351" s="5"/>
      <c r="F351" s="6"/>
      <c r="G351" s="6"/>
      <c r="H351" s="5"/>
      <c r="I351" s="5"/>
      <c r="J351" s="5"/>
      <c r="K351" s="5"/>
      <c r="L351" s="5"/>
      <c r="M351" s="5"/>
      <c r="N351" s="5"/>
      <c r="O351" s="5"/>
      <c r="P351" s="5"/>
      <c r="Q351" s="5"/>
      <c r="R351" s="5"/>
      <c r="S351" s="5"/>
      <c r="T351" s="10"/>
      <c r="U351" s="10"/>
      <c r="V351" s="6"/>
      <c r="W351" s="11"/>
      <c r="X351" s="6"/>
      <c r="Y351" s="5"/>
      <c r="Z351" s="5"/>
      <c r="AO351" s="13"/>
      <c r="AS351" s="2"/>
      <c r="BS351" s="14"/>
    </row>
    <row r="352" spans="3:71" ht="12.75">
      <c r="C352" s="22"/>
      <c r="D352" s="5"/>
      <c r="E352" s="5"/>
      <c r="F352" s="6"/>
      <c r="G352" s="6"/>
      <c r="H352" s="5"/>
      <c r="I352" s="5"/>
      <c r="J352" s="5"/>
      <c r="K352" s="5"/>
      <c r="L352" s="5"/>
      <c r="M352" s="5"/>
      <c r="N352" s="5"/>
      <c r="O352" s="5"/>
      <c r="P352" s="5"/>
      <c r="Q352" s="5"/>
      <c r="R352" s="5"/>
      <c r="S352" s="5"/>
      <c r="T352" s="10"/>
      <c r="U352" s="10"/>
      <c r="V352" s="6"/>
      <c r="W352" s="11"/>
      <c r="X352" s="6"/>
      <c r="Y352" s="5"/>
      <c r="Z352" s="5"/>
      <c r="AO352" s="13"/>
      <c r="AS352" s="2"/>
      <c r="BS352" s="14"/>
    </row>
    <row r="353" spans="3:71" ht="12.75">
      <c r="C353" s="22"/>
      <c r="D353" s="5"/>
      <c r="E353" s="5"/>
      <c r="F353" s="6"/>
      <c r="G353" s="6"/>
      <c r="H353" s="5"/>
      <c r="I353" s="5"/>
      <c r="J353" s="5"/>
      <c r="K353" s="5"/>
      <c r="L353" s="5"/>
      <c r="M353" s="5"/>
      <c r="N353" s="5"/>
      <c r="O353" s="5"/>
      <c r="P353" s="5"/>
      <c r="Q353" s="5"/>
      <c r="R353" s="5"/>
      <c r="S353" s="5"/>
      <c r="T353" s="10"/>
      <c r="U353" s="10"/>
      <c r="V353" s="6"/>
      <c r="W353" s="11"/>
      <c r="X353" s="6"/>
      <c r="Y353" s="5"/>
      <c r="Z353" s="5"/>
      <c r="AO353" s="13"/>
      <c r="AS353" s="2"/>
      <c r="BS353" s="14"/>
    </row>
    <row r="354" spans="3:71" ht="12.75">
      <c r="C354" s="22"/>
      <c r="D354" s="5"/>
      <c r="E354" s="5"/>
      <c r="F354" s="6"/>
      <c r="G354" s="6"/>
      <c r="H354" s="5"/>
      <c r="I354" s="5"/>
      <c r="J354" s="5"/>
      <c r="K354" s="5"/>
      <c r="L354" s="5"/>
      <c r="M354" s="5"/>
      <c r="N354" s="5"/>
      <c r="O354" s="5"/>
      <c r="P354" s="5"/>
      <c r="Q354" s="5"/>
      <c r="R354" s="5"/>
      <c r="S354" s="5"/>
      <c r="T354" s="10"/>
      <c r="U354" s="10"/>
      <c r="V354" s="6"/>
      <c r="W354" s="11"/>
      <c r="X354" s="6"/>
      <c r="Y354" s="5"/>
      <c r="Z354" s="5"/>
      <c r="AO354" s="13"/>
      <c r="AS354" s="2"/>
      <c r="BS354" s="14"/>
    </row>
    <row r="355" spans="3:71" ht="12.75">
      <c r="C355" s="22"/>
      <c r="D355" s="5"/>
      <c r="E355" s="5"/>
      <c r="F355" s="6"/>
      <c r="G355" s="6"/>
      <c r="H355" s="5"/>
      <c r="I355" s="5"/>
      <c r="J355" s="5"/>
      <c r="K355" s="5"/>
      <c r="L355" s="5"/>
      <c r="M355" s="5"/>
      <c r="N355" s="5"/>
      <c r="O355" s="5"/>
      <c r="P355" s="5"/>
      <c r="Q355" s="5"/>
      <c r="R355" s="5"/>
      <c r="S355" s="5"/>
      <c r="T355" s="10"/>
      <c r="U355" s="10"/>
      <c r="V355" s="6"/>
      <c r="W355" s="11"/>
      <c r="X355" s="6"/>
      <c r="Y355" s="5"/>
      <c r="Z355" s="5"/>
      <c r="AO355" s="13"/>
      <c r="AS355" s="2"/>
      <c r="BS355" s="14"/>
    </row>
    <row r="356" spans="3:71" ht="12.75">
      <c r="C356" s="22"/>
      <c r="D356" s="5"/>
      <c r="E356" s="5"/>
      <c r="F356" s="6"/>
      <c r="G356" s="6"/>
      <c r="H356" s="5"/>
      <c r="I356" s="5"/>
      <c r="J356" s="5"/>
      <c r="K356" s="5"/>
      <c r="L356" s="5"/>
      <c r="M356" s="5"/>
      <c r="N356" s="5"/>
      <c r="O356" s="5"/>
      <c r="P356" s="5"/>
      <c r="Q356" s="5"/>
      <c r="R356" s="5"/>
      <c r="S356" s="5"/>
      <c r="T356" s="10"/>
      <c r="U356" s="10"/>
      <c r="V356" s="6"/>
      <c r="W356" s="11"/>
      <c r="X356" s="6"/>
      <c r="Y356" s="5"/>
      <c r="Z356" s="5"/>
      <c r="AO356" s="13"/>
      <c r="AS356" s="2"/>
      <c r="BS356" s="14"/>
    </row>
    <row r="357" spans="3:71" ht="12.75">
      <c r="C357" s="22"/>
      <c r="D357" s="5"/>
      <c r="E357" s="5"/>
      <c r="F357" s="6"/>
      <c r="G357" s="6"/>
      <c r="H357" s="5"/>
      <c r="I357" s="5"/>
      <c r="J357" s="5"/>
      <c r="K357" s="5"/>
      <c r="L357" s="5"/>
      <c r="M357" s="5"/>
      <c r="N357" s="5"/>
      <c r="O357" s="5"/>
      <c r="P357" s="5"/>
      <c r="Q357" s="5"/>
      <c r="R357" s="5"/>
      <c r="S357" s="5"/>
      <c r="T357" s="10"/>
      <c r="U357" s="10"/>
      <c r="V357" s="6"/>
      <c r="W357" s="11"/>
      <c r="X357" s="6"/>
      <c r="Y357" s="5"/>
      <c r="Z357" s="5"/>
      <c r="AO357" s="13"/>
      <c r="AS357" s="2"/>
      <c r="BS357" s="14"/>
    </row>
    <row r="358" spans="3:71" ht="12.75">
      <c r="C358" s="22"/>
      <c r="D358" s="5"/>
      <c r="E358" s="5"/>
      <c r="F358" s="6"/>
      <c r="G358" s="6"/>
      <c r="H358" s="5"/>
      <c r="I358" s="5"/>
      <c r="J358" s="5"/>
      <c r="K358" s="5"/>
      <c r="L358" s="5"/>
      <c r="M358" s="5"/>
      <c r="N358" s="5"/>
      <c r="O358" s="5"/>
      <c r="P358" s="5"/>
      <c r="Q358" s="5"/>
      <c r="R358" s="5"/>
      <c r="S358" s="5"/>
      <c r="T358" s="10"/>
      <c r="U358" s="10"/>
      <c r="V358" s="6"/>
      <c r="W358" s="11"/>
      <c r="X358" s="6"/>
      <c r="Y358" s="5"/>
      <c r="Z358" s="5"/>
      <c r="AO358" s="13"/>
      <c r="AS358" s="2"/>
      <c r="BS358" s="14"/>
    </row>
    <row r="359" spans="3:71" ht="12.75">
      <c r="C359" s="22"/>
      <c r="D359" s="5"/>
      <c r="E359" s="5"/>
      <c r="F359" s="6"/>
      <c r="G359" s="6"/>
      <c r="H359" s="5"/>
      <c r="I359" s="5"/>
      <c r="J359" s="5"/>
      <c r="K359" s="5"/>
      <c r="L359" s="5"/>
      <c r="M359" s="5"/>
      <c r="N359" s="5"/>
      <c r="O359" s="5"/>
      <c r="P359" s="5"/>
      <c r="Q359" s="5"/>
      <c r="R359" s="5"/>
      <c r="S359" s="5"/>
      <c r="T359" s="10"/>
      <c r="U359" s="10"/>
      <c r="V359" s="6"/>
      <c r="W359" s="11"/>
      <c r="X359" s="6"/>
      <c r="Y359" s="5"/>
      <c r="Z359" s="5"/>
      <c r="AO359" s="13"/>
      <c r="AS359" s="2"/>
      <c r="BS359" s="14"/>
    </row>
    <row r="360" spans="3:71" ht="12.75">
      <c r="C360" s="22"/>
      <c r="D360" s="5"/>
      <c r="E360" s="5"/>
      <c r="F360" s="6"/>
      <c r="G360" s="6"/>
      <c r="H360" s="5"/>
      <c r="I360" s="5"/>
      <c r="J360" s="5"/>
      <c r="K360" s="5"/>
      <c r="L360" s="5"/>
      <c r="M360" s="5"/>
      <c r="N360" s="5"/>
      <c r="O360" s="5"/>
      <c r="P360" s="5"/>
      <c r="Q360" s="5"/>
      <c r="R360" s="5"/>
      <c r="S360" s="5"/>
      <c r="T360" s="10"/>
      <c r="U360" s="10"/>
      <c r="V360" s="6"/>
      <c r="W360" s="11"/>
      <c r="X360" s="6"/>
      <c r="Y360" s="5"/>
      <c r="Z360" s="5"/>
      <c r="AO360" s="13"/>
      <c r="AS360" s="2"/>
      <c r="BS360" s="14"/>
    </row>
    <row r="361" spans="3:71" ht="12.75">
      <c r="C361" s="22"/>
      <c r="D361" s="5"/>
      <c r="E361" s="5"/>
      <c r="F361" s="6"/>
      <c r="G361" s="6"/>
      <c r="H361" s="5"/>
      <c r="I361" s="5"/>
      <c r="J361" s="5"/>
      <c r="K361" s="5"/>
      <c r="L361" s="5"/>
      <c r="M361" s="5"/>
      <c r="N361" s="5"/>
      <c r="O361" s="5"/>
      <c r="P361" s="5"/>
      <c r="Q361" s="5"/>
      <c r="R361" s="5"/>
      <c r="S361" s="5"/>
      <c r="T361" s="10"/>
      <c r="U361" s="10"/>
      <c r="V361" s="6"/>
      <c r="W361" s="11"/>
      <c r="X361" s="6"/>
      <c r="Y361" s="5"/>
      <c r="Z361" s="5"/>
      <c r="AO361" s="13"/>
      <c r="AS361" s="2"/>
      <c r="BS361" s="14"/>
    </row>
    <row r="362" spans="3:71" ht="12.75">
      <c r="C362" s="22"/>
      <c r="D362" s="5"/>
      <c r="E362" s="5"/>
      <c r="F362" s="6"/>
      <c r="G362" s="6"/>
      <c r="H362" s="5"/>
      <c r="I362" s="5"/>
      <c r="J362" s="5"/>
      <c r="K362" s="5"/>
      <c r="L362" s="5"/>
      <c r="M362" s="5"/>
      <c r="N362" s="5"/>
      <c r="O362" s="5"/>
      <c r="P362" s="5"/>
      <c r="Q362" s="5"/>
      <c r="R362" s="5"/>
      <c r="S362" s="5"/>
      <c r="T362" s="10"/>
      <c r="U362" s="10"/>
      <c r="V362" s="6"/>
      <c r="W362" s="11"/>
      <c r="X362" s="6"/>
      <c r="Y362" s="5"/>
      <c r="Z362" s="5"/>
      <c r="AO362" s="13"/>
      <c r="AS362" s="2"/>
      <c r="BS362" s="14"/>
    </row>
    <row r="363" spans="3:71" ht="12.75">
      <c r="C363" s="22"/>
      <c r="D363" s="5"/>
      <c r="E363" s="5"/>
      <c r="F363" s="6"/>
      <c r="G363" s="6"/>
      <c r="H363" s="5"/>
      <c r="I363" s="5"/>
      <c r="J363" s="5"/>
      <c r="K363" s="5"/>
      <c r="L363" s="5"/>
      <c r="M363" s="5"/>
      <c r="N363" s="5"/>
      <c r="O363" s="5"/>
      <c r="P363" s="5"/>
      <c r="Q363" s="5"/>
      <c r="R363" s="5"/>
      <c r="S363" s="5"/>
      <c r="T363" s="10"/>
      <c r="U363" s="10"/>
      <c r="V363" s="6"/>
      <c r="W363" s="11"/>
      <c r="X363" s="6"/>
      <c r="Y363" s="5"/>
      <c r="Z363" s="5"/>
      <c r="AO363" s="13"/>
      <c r="AS363" s="2"/>
      <c r="BS363" s="14"/>
    </row>
    <row r="364" spans="3:71" ht="12.75">
      <c r="C364" s="22"/>
      <c r="D364" s="5"/>
      <c r="E364" s="5"/>
      <c r="F364" s="6"/>
      <c r="G364" s="6"/>
      <c r="H364" s="5"/>
      <c r="I364" s="5"/>
      <c r="J364" s="5"/>
      <c r="K364" s="5"/>
      <c r="L364" s="5"/>
      <c r="M364" s="5"/>
      <c r="N364" s="5"/>
      <c r="O364" s="5"/>
      <c r="P364" s="5"/>
      <c r="Q364" s="5"/>
      <c r="R364" s="5"/>
      <c r="S364" s="5"/>
      <c r="T364" s="10"/>
      <c r="U364" s="10"/>
      <c r="V364" s="6"/>
      <c r="W364" s="11"/>
      <c r="X364" s="6"/>
      <c r="Y364" s="5"/>
      <c r="Z364" s="5"/>
      <c r="AO364" s="13"/>
      <c r="AS364" s="2"/>
      <c r="BS364" s="14"/>
    </row>
    <row r="365" spans="3:71" ht="12.75">
      <c r="C365" s="22"/>
      <c r="D365" s="5"/>
      <c r="E365" s="5"/>
      <c r="F365" s="6"/>
      <c r="G365" s="6"/>
      <c r="H365" s="5"/>
      <c r="I365" s="5"/>
      <c r="J365" s="5"/>
      <c r="K365" s="5"/>
      <c r="L365" s="5"/>
      <c r="M365" s="5"/>
      <c r="N365" s="5"/>
      <c r="O365" s="5"/>
      <c r="P365" s="5"/>
      <c r="Q365" s="5"/>
      <c r="R365" s="5"/>
      <c r="S365" s="5"/>
      <c r="T365" s="10"/>
      <c r="U365" s="10"/>
      <c r="V365" s="6"/>
      <c r="W365" s="11"/>
      <c r="X365" s="6"/>
      <c r="Y365" s="5"/>
      <c r="Z365" s="5"/>
      <c r="AO365" s="13"/>
      <c r="AS365" s="2"/>
      <c r="BS365" s="14"/>
    </row>
    <row r="366" spans="3:71" ht="12.75">
      <c r="C366" s="22"/>
      <c r="D366" s="5"/>
      <c r="E366" s="5"/>
      <c r="F366" s="6"/>
      <c r="G366" s="6"/>
      <c r="H366" s="5"/>
      <c r="I366" s="5"/>
      <c r="J366" s="5"/>
      <c r="K366" s="5"/>
      <c r="L366" s="5"/>
      <c r="M366" s="5"/>
      <c r="N366" s="5"/>
      <c r="O366" s="5"/>
      <c r="P366" s="5"/>
      <c r="Q366" s="5"/>
      <c r="R366" s="5"/>
      <c r="S366" s="5"/>
      <c r="T366" s="10"/>
      <c r="U366" s="10"/>
      <c r="V366" s="6"/>
      <c r="W366" s="11"/>
      <c r="X366" s="6"/>
      <c r="Y366" s="5"/>
      <c r="Z366" s="5"/>
      <c r="AO366" s="13"/>
      <c r="AS366" s="2"/>
      <c r="BS366" s="14"/>
    </row>
    <row r="367" spans="3:71" ht="12.75">
      <c r="C367" s="22"/>
      <c r="D367" s="5"/>
      <c r="E367" s="5"/>
      <c r="F367" s="6"/>
      <c r="G367" s="6"/>
      <c r="H367" s="5"/>
      <c r="I367" s="5"/>
      <c r="J367" s="5"/>
      <c r="K367" s="5"/>
      <c r="L367" s="5"/>
      <c r="M367" s="5"/>
      <c r="N367" s="5"/>
      <c r="O367" s="5"/>
      <c r="P367" s="5"/>
      <c r="Q367" s="5"/>
      <c r="R367" s="5"/>
      <c r="S367" s="5"/>
      <c r="T367" s="10"/>
      <c r="U367" s="10"/>
      <c r="V367" s="6"/>
      <c r="W367" s="11"/>
      <c r="X367" s="6"/>
      <c r="Y367" s="5"/>
      <c r="Z367" s="5"/>
      <c r="AO367" s="13"/>
      <c r="AS367" s="2"/>
      <c r="BS367" s="14"/>
    </row>
    <row r="368" spans="3:71" ht="12.75">
      <c r="C368" s="22"/>
      <c r="D368" s="5"/>
      <c r="E368" s="5"/>
      <c r="F368" s="6"/>
      <c r="G368" s="6"/>
      <c r="H368" s="5"/>
      <c r="I368" s="5"/>
      <c r="J368" s="5"/>
      <c r="K368" s="5"/>
      <c r="L368" s="5"/>
      <c r="M368" s="5"/>
      <c r="N368" s="5"/>
      <c r="O368" s="5"/>
      <c r="P368" s="5"/>
      <c r="Q368" s="5"/>
      <c r="R368" s="5"/>
      <c r="S368" s="5"/>
      <c r="T368" s="10"/>
      <c r="U368" s="10"/>
      <c r="V368" s="6"/>
      <c r="W368" s="11"/>
      <c r="X368" s="6"/>
      <c r="Y368" s="5"/>
      <c r="Z368" s="5"/>
      <c r="AO368" s="13"/>
      <c r="AS368" s="2"/>
      <c r="BS368" s="14"/>
    </row>
    <row r="369" spans="3:71" ht="12.75">
      <c r="C369" s="22"/>
      <c r="D369" s="5"/>
      <c r="E369" s="5"/>
      <c r="F369" s="6"/>
      <c r="G369" s="6"/>
      <c r="H369" s="5"/>
      <c r="I369" s="5"/>
      <c r="J369" s="5"/>
      <c r="K369" s="5"/>
      <c r="L369" s="5"/>
      <c r="M369" s="5"/>
      <c r="N369" s="5"/>
      <c r="O369" s="5"/>
      <c r="P369" s="5"/>
      <c r="Q369" s="5"/>
      <c r="R369" s="5"/>
      <c r="S369" s="5"/>
      <c r="T369" s="10"/>
      <c r="U369" s="10"/>
      <c r="V369" s="6"/>
      <c r="W369" s="11"/>
      <c r="X369" s="6"/>
      <c r="Y369" s="5"/>
      <c r="Z369" s="5"/>
      <c r="AO369" s="13"/>
      <c r="AS369" s="2"/>
      <c r="BS369" s="14"/>
    </row>
    <row r="370" spans="3:71" ht="12.75">
      <c r="C370" s="22"/>
      <c r="D370" s="5"/>
      <c r="E370" s="5"/>
      <c r="F370" s="6"/>
      <c r="G370" s="6"/>
      <c r="H370" s="5"/>
      <c r="I370" s="5"/>
      <c r="J370" s="5"/>
      <c r="K370" s="5"/>
      <c r="L370" s="5"/>
      <c r="M370" s="5"/>
      <c r="N370" s="5"/>
      <c r="O370" s="5"/>
      <c r="P370" s="5"/>
      <c r="Q370" s="5"/>
      <c r="R370" s="5"/>
      <c r="S370" s="5"/>
      <c r="T370" s="10"/>
      <c r="U370" s="10"/>
      <c r="V370" s="6"/>
      <c r="W370" s="11"/>
      <c r="X370" s="6"/>
      <c r="Y370" s="5"/>
      <c r="Z370" s="5"/>
      <c r="AO370" s="13"/>
      <c r="AS370" s="2"/>
      <c r="BS370" s="14"/>
    </row>
    <row r="371" spans="3:71" ht="12.75">
      <c r="C371" s="22"/>
      <c r="D371" s="5"/>
      <c r="E371" s="5"/>
      <c r="F371" s="6"/>
      <c r="G371" s="6"/>
      <c r="H371" s="5"/>
      <c r="I371" s="5"/>
      <c r="J371" s="5"/>
      <c r="K371" s="5"/>
      <c r="L371" s="5"/>
      <c r="M371" s="5"/>
      <c r="N371" s="5"/>
      <c r="O371" s="5"/>
      <c r="P371" s="5"/>
      <c r="Q371" s="5"/>
      <c r="R371" s="5"/>
      <c r="S371" s="5"/>
      <c r="T371" s="10"/>
      <c r="U371" s="10"/>
      <c r="V371" s="6"/>
      <c r="W371" s="11"/>
      <c r="X371" s="6"/>
      <c r="Y371" s="5"/>
      <c r="Z371" s="5"/>
      <c r="AO371" s="13"/>
      <c r="AS371" s="2"/>
      <c r="BS371" s="14"/>
    </row>
    <row r="372" spans="3:71" ht="12.75">
      <c r="C372" s="22"/>
      <c r="D372" s="5"/>
      <c r="E372" s="5"/>
      <c r="F372" s="6"/>
      <c r="G372" s="6"/>
      <c r="H372" s="5"/>
      <c r="I372" s="5"/>
      <c r="J372" s="5"/>
      <c r="K372" s="5"/>
      <c r="L372" s="5"/>
      <c r="M372" s="5"/>
      <c r="N372" s="5"/>
      <c r="O372" s="5"/>
      <c r="P372" s="5"/>
      <c r="Q372" s="5"/>
      <c r="R372" s="5"/>
      <c r="S372" s="5"/>
      <c r="T372" s="10"/>
      <c r="U372" s="10"/>
      <c r="V372" s="6"/>
      <c r="W372" s="11"/>
      <c r="X372" s="6"/>
      <c r="Y372" s="5"/>
      <c r="Z372" s="5"/>
      <c r="AO372" s="13"/>
      <c r="AS372" s="2"/>
      <c r="BS372" s="14"/>
    </row>
    <row r="373" spans="3:71" ht="12.75">
      <c r="C373" s="22"/>
      <c r="D373" s="5"/>
      <c r="E373" s="5"/>
      <c r="F373" s="6"/>
      <c r="G373" s="6"/>
      <c r="H373" s="5"/>
      <c r="I373" s="5"/>
      <c r="J373" s="5"/>
      <c r="K373" s="5"/>
      <c r="L373" s="5"/>
      <c r="M373" s="5"/>
      <c r="N373" s="5"/>
      <c r="O373" s="5"/>
      <c r="P373" s="5"/>
      <c r="Q373" s="5"/>
      <c r="R373" s="5"/>
      <c r="S373" s="5"/>
      <c r="T373" s="10"/>
      <c r="U373" s="10"/>
      <c r="V373" s="6"/>
      <c r="W373" s="11"/>
      <c r="X373" s="6"/>
      <c r="Y373" s="5"/>
      <c r="Z373" s="5"/>
      <c r="AO373" s="13"/>
      <c r="AS373" s="2"/>
      <c r="BS373" s="14"/>
    </row>
    <row r="374" spans="3:71" ht="12.75">
      <c r="C374" s="22"/>
      <c r="D374" s="5"/>
      <c r="E374" s="5"/>
      <c r="F374" s="6"/>
      <c r="G374" s="6"/>
      <c r="H374" s="5"/>
      <c r="I374" s="5"/>
      <c r="J374" s="5"/>
      <c r="K374" s="5"/>
      <c r="L374" s="5"/>
      <c r="M374" s="5"/>
      <c r="N374" s="5"/>
      <c r="O374" s="5"/>
      <c r="P374" s="5"/>
      <c r="Q374" s="5"/>
      <c r="R374" s="5"/>
      <c r="S374" s="5"/>
      <c r="T374" s="10"/>
      <c r="U374" s="10"/>
      <c r="V374" s="6"/>
      <c r="W374" s="11"/>
      <c r="X374" s="6"/>
      <c r="Y374" s="5"/>
      <c r="Z374" s="5"/>
      <c r="AO374" s="13"/>
      <c r="AS374" s="2"/>
      <c r="BS374" s="14"/>
    </row>
    <row r="375" spans="3:71" ht="12.75">
      <c r="C375" s="22"/>
      <c r="D375" s="5"/>
      <c r="E375" s="5"/>
      <c r="F375" s="6"/>
      <c r="G375" s="6"/>
      <c r="H375" s="5"/>
      <c r="I375" s="5"/>
      <c r="J375" s="5"/>
      <c r="K375" s="5"/>
      <c r="L375" s="5"/>
      <c r="M375" s="5"/>
      <c r="N375" s="5"/>
      <c r="O375" s="5"/>
      <c r="P375" s="5"/>
      <c r="Q375" s="5"/>
      <c r="R375" s="5"/>
      <c r="S375" s="5"/>
      <c r="T375" s="10"/>
      <c r="U375" s="10"/>
      <c r="V375" s="6"/>
      <c r="W375" s="11"/>
      <c r="X375" s="6"/>
      <c r="Y375" s="5"/>
      <c r="Z375" s="5"/>
      <c r="AO375" s="13"/>
      <c r="AS375" s="2"/>
      <c r="BS375" s="14"/>
    </row>
    <row r="376" spans="3:71" ht="12.75">
      <c r="C376" s="22"/>
      <c r="D376" s="5"/>
      <c r="E376" s="5"/>
      <c r="F376" s="6"/>
      <c r="G376" s="6"/>
      <c r="H376" s="5"/>
      <c r="I376" s="5"/>
      <c r="J376" s="5"/>
      <c r="K376" s="5"/>
      <c r="L376" s="5"/>
      <c r="M376" s="5"/>
      <c r="N376" s="5"/>
      <c r="O376" s="5"/>
      <c r="P376" s="5"/>
      <c r="Q376" s="5"/>
      <c r="R376" s="5"/>
      <c r="S376" s="5"/>
      <c r="T376" s="10"/>
      <c r="U376" s="10"/>
      <c r="V376" s="6"/>
      <c r="W376" s="11"/>
      <c r="X376" s="6"/>
      <c r="Y376" s="5"/>
      <c r="Z376" s="5"/>
      <c r="AO376" s="13"/>
      <c r="AS376" s="2"/>
      <c r="BS376" s="14"/>
    </row>
    <row r="377" spans="3:71" ht="12.75">
      <c r="C377" s="22"/>
      <c r="D377" s="5"/>
      <c r="E377" s="5"/>
      <c r="F377" s="6"/>
      <c r="G377" s="6"/>
      <c r="H377" s="5"/>
      <c r="I377" s="5"/>
      <c r="J377" s="5"/>
      <c r="K377" s="5"/>
      <c r="L377" s="5"/>
      <c r="M377" s="5"/>
      <c r="N377" s="5"/>
      <c r="O377" s="5"/>
      <c r="P377" s="5"/>
      <c r="Q377" s="5"/>
      <c r="R377" s="5"/>
      <c r="S377" s="5"/>
      <c r="T377" s="10"/>
      <c r="U377" s="10"/>
      <c r="V377" s="6"/>
      <c r="W377" s="11"/>
      <c r="X377" s="6"/>
      <c r="Y377" s="5"/>
      <c r="Z377" s="5"/>
      <c r="AO377" s="13"/>
      <c r="AS377" s="2"/>
      <c r="BS377" s="14"/>
    </row>
    <row r="378" spans="3:71" ht="12.75">
      <c r="C378" s="22"/>
      <c r="D378" s="5"/>
      <c r="E378" s="5"/>
      <c r="F378" s="6"/>
      <c r="G378" s="6"/>
      <c r="H378" s="5"/>
      <c r="I378" s="5"/>
      <c r="J378" s="5"/>
      <c r="K378" s="5"/>
      <c r="L378" s="5"/>
      <c r="M378" s="5"/>
      <c r="N378" s="5"/>
      <c r="O378" s="5"/>
      <c r="P378" s="5"/>
      <c r="Q378" s="5"/>
      <c r="R378" s="5"/>
      <c r="S378" s="5"/>
      <c r="T378" s="10"/>
      <c r="U378" s="10"/>
      <c r="V378" s="6"/>
      <c r="W378" s="11"/>
      <c r="X378" s="6"/>
      <c r="Y378" s="5"/>
      <c r="Z378" s="5"/>
      <c r="AO378" s="13"/>
      <c r="AS378" s="2"/>
      <c r="BS378" s="14"/>
    </row>
    <row r="379" spans="3:71" ht="12.75">
      <c r="C379" s="22"/>
      <c r="D379" s="5"/>
      <c r="E379" s="5"/>
      <c r="F379" s="6"/>
      <c r="G379" s="6"/>
      <c r="H379" s="5"/>
      <c r="I379" s="5"/>
      <c r="J379" s="5"/>
      <c r="K379" s="5"/>
      <c r="L379" s="5"/>
      <c r="M379" s="5"/>
      <c r="N379" s="5"/>
      <c r="O379" s="5"/>
      <c r="P379" s="5"/>
      <c r="Q379" s="5"/>
      <c r="R379" s="5"/>
      <c r="S379" s="5"/>
      <c r="T379" s="10"/>
      <c r="U379" s="10"/>
      <c r="V379" s="6"/>
      <c r="W379" s="11"/>
      <c r="X379" s="6"/>
      <c r="Y379" s="5"/>
      <c r="Z379" s="5"/>
      <c r="AO379" s="13"/>
      <c r="AS379" s="2"/>
      <c r="BS379" s="14"/>
    </row>
    <row r="380" spans="3:71" ht="12.75">
      <c r="C380" s="22"/>
      <c r="D380" s="5"/>
      <c r="E380" s="5"/>
      <c r="F380" s="6"/>
      <c r="G380" s="6"/>
      <c r="H380" s="5"/>
      <c r="I380" s="5"/>
      <c r="J380" s="5"/>
      <c r="K380" s="5"/>
      <c r="L380" s="5"/>
      <c r="M380" s="5"/>
      <c r="N380" s="5"/>
      <c r="O380" s="5"/>
      <c r="P380" s="5"/>
      <c r="Q380" s="5"/>
      <c r="R380" s="5"/>
      <c r="S380" s="5"/>
      <c r="T380" s="10"/>
      <c r="U380" s="10"/>
      <c r="V380" s="6"/>
      <c r="W380" s="11"/>
      <c r="X380" s="6"/>
      <c r="Y380" s="5"/>
      <c r="Z380" s="5"/>
      <c r="AO380" s="13"/>
      <c r="AS380" s="2"/>
      <c r="BS380" s="14"/>
    </row>
    <row r="381" spans="3:71" ht="12.75">
      <c r="C381" s="22"/>
      <c r="D381" s="5"/>
      <c r="E381" s="5"/>
      <c r="F381" s="6"/>
      <c r="G381" s="6"/>
      <c r="H381" s="5"/>
      <c r="I381" s="5"/>
      <c r="J381" s="5"/>
      <c r="K381" s="5"/>
      <c r="L381" s="5"/>
      <c r="M381" s="5"/>
      <c r="N381" s="5"/>
      <c r="O381" s="5"/>
      <c r="P381" s="5"/>
      <c r="Q381" s="5"/>
      <c r="R381" s="5"/>
      <c r="S381" s="5"/>
      <c r="T381" s="10"/>
      <c r="U381" s="10"/>
      <c r="V381" s="6"/>
      <c r="W381" s="11"/>
      <c r="X381" s="6"/>
      <c r="Y381" s="5"/>
      <c r="Z381" s="5"/>
      <c r="AO381" s="13"/>
      <c r="AS381" s="2"/>
      <c r="BS381" s="14"/>
    </row>
    <row r="382" spans="3:71" ht="12.75">
      <c r="C382" s="22"/>
      <c r="D382" s="5"/>
      <c r="E382" s="5"/>
      <c r="F382" s="6"/>
      <c r="G382" s="6"/>
      <c r="H382" s="5"/>
      <c r="I382" s="5"/>
      <c r="J382" s="5"/>
      <c r="K382" s="5"/>
      <c r="L382" s="5"/>
      <c r="M382" s="5"/>
      <c r="N382" s="5"/>
      <c r="O382" s="5"/>
      <c r="P382" s="5"/>
      <c r="Q382" s="5"/>
      <c r="R382" s="5"/>
      <c r="S382" s="5"/>
      <c r="T382" s="10"/>
      <c r="U382" s="10"/>
      <c r="V382" s="6"/>
      <c r="W382" s="11"/>
      <c r="X382" s="6"/>
      <c r="Y382" s="5"/>
      <c r="Z382" s="5"/>
      <c r="AO382" s="13"/>
      <c r="AS382" s="2"/>
      <c r="BS382" s="14"/>
    </row>
    <row r="383" spans="3:71" ht="12.75">
      <c r="C383" s="22"/>
      <c r="D383" s="5"/>
      <c r="E383" s="5"/>
      <c r="F383" s="6"/>
      <c r="G383" s="6"/>
      <c r="H383" s="5"/>
      <c r="I383" s="5"/>
      <c r="J383" s="5"/>
      <c r="K383" s="5"/>
      <c r="L383" s="5"/>
      <c r="M383" s="5"/>
      <c r="N383" s="5"/>
      <c r="O383" s="5"/>
      <c r="P383" s="5"/>
      <c r="Q383" s="5"/>
      <c r="R383" s="5"/>
      <c r="S383" s="5"/>
      <c r="T383" s="10"/>
      <c r="U383" s="10"/>
      <c r="V383" s="6"/>
      <c r="W383" s="11"/>
      <c r="X383" s="6"/>
      <c r="Y383" s="5"/>
      <c r="Z383" s="5"/>
      <c r="AO383" s="13"/>
      <c r="AS383" s="2"/>
      <c r="BS383" s="14"/>
    </row>
    <row r="384" spans="3:71" ht="12.75">
      <c r="C384" s="22"/>
      <c r="D384" s="5"/>
      <c r="E384" s="5"/>
      <c r="F384" s="6"/>
      <c r="G384" s="6"/>
      <c r="H384" s="5"/>
      <c r="I384" s="5"/>
      <c r="J384" s="5"/>
      <c r="K384" s="5"/>
      <c r="L384" s="5"/>
      <c r="M384" s="5"/>
      <c r="N384" s="5"/>
      <c r="O384" s="5"/>
      <c r="P384" s="5"/>
      <c r="Q384" s="5"/>
      <c r="R384" s="5"/>
      <c r="S384" s="5"/>
      <c r="T384" s="10"/>
      <c r="U384" s="10"/>
      <c r="V384" s="6"/>
      <c r="W384" s="11"/>
      <c r="X384" s="6"/>
      <c r="Y384" s="5"/>
      <c r="Z384" s="5"/>
      <c r="AO384" s="13"/>
      <c r="AS384" s="2"/>
      <c r="BS384" s="14"/>
    </row>
    <row r="385" spans="3:71" ht="12.75">
      <c r="C385" s="22"/>
      <c r="D385" s="5"/>
      <c r="E385" s="5"/>
      <c r="F385" s="6"/>
      <c r="G385" s="6"/>
      <c r="H385" s="5"/>
      <c r="I385" s="5"/>
      <c r="J385" s="5"/>
      <c r="K385" s="5"/>
      <c r="L385" s="5"/>
      <c r="M385" s="5"/>
      <c r="N385" s="5"/>
      <c r="O385" s="5"/>
      <c r="P385" s="5"/>
      <c r="Q385" s="5"/>
      <c r="R385" s="5"/>
      <c r="S385" s="5"/>
      <c r="T385" s="10"/>
      <c r="U385" s="10"/>
      <c r="V385" s="6"/>
      <c r="W385" s="11"/>
      <c r="X385" s="6"/>
      <c r="Y385" s="5"/>
      <c r="Z385" s="5"/>
      <c r="AO385" s="13"/>
      <c r="AS385" s="2"/>
      <c r="BS385" s="14"/>
    </row>
    <row r="386" spans="3:71" ht="12.75">
      <c r="C386" s="22"/>
      <c r="D386" s="5"/>
      <c r="E386" s="5"/>
      <c r="F386" s="6"/>
      <c r="G386" s="6"/>
      <c r="H386" s="5"/>
      <c r="I386" s="5"/>
      <c r="J386" s="5"/>
      <c r="K386" s="5"/>
      <c r="L386" s="5"/>
      <c r="M386" s="5"/>
      <c r="N386" s="5"/>
      <c r="O386" s="5"/>
      <c r="P386" s="5"/>
      <c r="Q386" s="5"/>
      <c r="R386" s="5"/>
      <c r="S386" s="5"/>
      <c r="T386" s="10"/>
      <c r="U386" s="10"/>
      <c r="V386" s="6"/>
      <c r="W386" s="11"/>
      <c r="X386" s="6"/>
      <c r="Y386" s="5"/>
      <c r="Z386" s="5"/>
      <c r="AO386" s="13"/>
      <c r="AS386" s="2"/>
      <c r="BS386" s="14"/>
    </row>
    <row r="387" spans="3:71" ht="12.75">
      <c r="C387" s="22"/>
      <c r="D387" s="5"/>
      <c r="E387" s="5"/>
      <c r="F387" s="6"/>
      <c r="G387" s="6"/>
      <c r="H387" s="5"/>
      <c r="I387" s="5"/>
      <c r="J387" s="5"/>
      <c r="K387" s="5"/>
      <c r="L387" s="5"/>
      <c r="M387" s="5"/>
      <c r="N387" s="5"/>
      <c r="O387" s="5"/>
      <c r="P387" s="5"/>
      <c r="Q387" s="5"/>
      <c r="R387" s="5"/>
      <c r="S387" s="5"/>
      <c r="T387" s="10"/>
      <c r="U387" s="10"/>
      <c r="V387" s="6"/>
      <c r="W387" s="11"/>
      <c r="X387" s="6"/>
      <c r="Y387" s="5"/>
      <c r="Z387" s="5"/>
      <c r="AO387" s="13"/>
      <c r="AS387" s="2"/>
      <c r="BS387" s="14"/>
    </row>
    <row r="388" spans="3:71" ht="12.75">
      <c r="C388" s="22"/>
      <c r="D388" s="5"/>
      <c r="E388" s="5"/>
      <c r="F388" s="6"/>
      <c r="G388" s="6"/>
      <c r="H388" s="5"/>
      <c r="I388" s="5"/>
      <c r="J388" s="5"/>
      <c r="K388" s="5"/>
      <c r="L388" s="5"/>
      <c r="M388" s="5"/>
      <c r="N388" s="5"/>
      <c r="O388" s="5"/>
      <c r="P388" s="5"/>
      <c r="Q388" s="5"/>
      <c r="R388" s="5"/>
      <c r="S388" s="5"/>
      <c r="T388" s="10"/>
      <c r="U388" s="10"/>
      <c r="V388" s="6"/>
      <c r="W388" s="11"/>
      <c r="X388" s="6"/>
      <c r="Y388" s="5"/>
      <c r="Z388" s="5"/>
      <c r="AO388" s="13"/>
      <c r="AS388" s="2"/>
      <c r="BS388" s="14"/>
    </row>
    <row r="389" spans="3:71" ht="12.75">
      <c r="C389" s="22"/>
      <c r="D389" s="5"/>
      <c r="E389" s="5"/>
      <c r="F389" s="6"/>
      <c r="G389" s="6"/>
      <c r="H389" s="5"/>
      <c r="I389" s="5"/>
      <c r="J389" s="5"/>
      <c r="K389" s="5"/>
      <c r="L389" s="5"/>
      <c r="M389" s="5"/>
      <c r="N389" s="5"/>
      <c r="O389" s="5"/>
      <c r="P389" s="5"/>
      <c r="Q389" s="5"/>
      <c r="R389" s="5"/>
      <c r="S389" s="5"/>
      <c r="T389" s="10"/>
      <c r="U389" s="10"/>
      <c r="V389" s="6"/>
      <c r="W389" s="11"/>
      <c r="X389" s="6"/>
      <c r="Y389" s="5"/>
      <c r="Z389" s="5"/>
      <c r="AO389" s="13"/>
      <c r="AS389" s="2"/>
      <c r="BS389" s="14"/>
    </row>
    <row r="390" spans="3:71" ht="12.75">
      <c r="C390" s="22"/>
      <c r="D390" s="5"/>
      <c r="E390" s="5"/>
      <c r="F390" s="6"/>
      <c r="G390" s="6"/>
      <c r="H390" s="5"/>
      <c r="I390" s="5"/>
      <c r="J390" s="5"/>
      <c r="K390" s="5"/>
      <c r="L390" s="5"/>
      <c r="M390" s="5"/>
      <c r="N390" s="5"/>
      <c r="O390" s="5"/>
      <c r="P390" s="5"/>
      <c r="Q390" s="5"/>
      <c r="R390" s="5"/>
      <c r="S390" s="5"/>
      <c r="T390" s="10"/>
      <c r="U390" s="10"/>
      <c r="V390" s="6"/>
      <c r="W390" s="11"/>
      <c r="X390" s="6"/>
      <c r="Y390" s="5"/>
      <c r="Z390" s="5"/>
      <c r="AO390" s="13"/>
      <c r="AS390" s="2"/>
      <c r="BS390" s="14"/>
    </row>
    <row r="391" spans="3:71" ht="12.75">
      <c r="C391" s="22"/>
      <c r="D391" s="5"/>
      <c r="E391" s="5"/>
      <c r="F391" s="6"/>
      <c r="G391" s="6"/>
      <c r="H391" s="5"/>
      <c r="I391" s="5"/>
      <c r="J391" s="5"/>
      <c r="K391" s="5"/>
      <c r="L391" s="5"/>
      <c r="M391" s="5"/>
      <c r="N391" s="5"/>
      <c r="O391" s="5"/>
      <c r="P391" s="5"/>
      <c r="Q391" s="5"/>
      <c r="R391" s="5"/>
      <c r="S391" s="5"/>
      <c r="T391" s="10"/>
      <c r="U391" s="10"/>
      <c r="V391" s="6"/>
      <c r="W391" s="11"/>
      <c r="X391" s="6"/>
      <c r="Y391" s="5"/>
      <c r="Z391" s="5"/>
      <c r="AO391" s="13"/>
      <c r="AS391" s="2"/>
      <c r="BS391" s="14"/>
    </row>
    <row r="392" spans="3:71" ht="12.75">
      <c r="C392" s="22"/>
      <c r="D392" s="5"/>
      <c r="E392" s="5"/>
      <c r="F392" s="6"/>
      <c r="G392" s="6"/>
      <c r="H392" s="5"/>
      <c r="I392" s="5"/>
      <c r="J392" s="5"/>
      <c r="K392" s="5"/>
      <c r="L392" s="5"/>
      <c r="M392" s="5"/>
      <c r="N392" s="5"/>
      <c r="O392" s="5"/>
      <c r="P392" s="5"/>
      <c r="Q392" s="5"/>
      <c r="R392" s="5"/>
      <c r="S392" s="5"/>
      <c r="T392" s="10"/>
      <c r="U392" s="10"/>
      <c r="V392" s="6"/>
      <c r="W392" s="11"/>
      <c r="X392" s="6"/>
      <c r="Y392" s="5"/>
      <c r="Z392" s="5"/>
      <c r="AO392" s="13"/>
      <c r="AS392" s="2"/>
      <c r="BS392" s="14"/>
    </row>
    <row r="393" spans="3:71" ht="12.75">
      <c r="C393" s="22"/>
      <c r="D393" s="5"/>
      <c r="E393" s="5"/>
      <c r="F393" s="6"/>
      <c r="G393" s="6"/>
      <c r="H393" s="5"/>
      <c r="I393" s="5"/>
      <c r="J393" s="5"/>
      <c r="K393" s="5"/>
      <c r="L393" s="5"/>
      <c r="M393" s="5"/>
      <c r="N393" s="5"/>
      <c r="O393" s="5"/>
      <c r="P393" s="5"/>
      <c r="Q393" s="5"/>
      <c r="R393" s="5"/>
      <c r="S393" s="5"/>
      <c r="T393" s="10"/>
      <c r="U393" s="10"/>
      <c r="V393" s="6"/>
      <c r="W393" s="11"/>
      <c r="X393" s="6"/>
      <c r="Y393" s="5"/>
      <c r="Z393" s="5"/>
      <c r="AO393" s="13"/>
      <c r="AS393" s="2"/>
      <c r="BS393" s="14"/>
    </row>
    <row r="394" spans="3:71" ht="12.75">
      <c r="C394" s="22"/>
      <c r="D394" s="5"/>
      <c r="E394" s="5"/>
      <c r="F394" s="6"/>
      <c r="G394" s="6"/>
      <c r="H394" s="5"/>
      <c r="I394" s="5"/>
      <c r="J394" s="5"/>
      <c r="K394" s="5"/>
      <c r="L394" s="5"/>
      <c r="M394" s="5"/>
      <c r="N394" s="5"/>
      <c r="O394" s="5"/>
      <c r="P394" s="5"/>
      <c r="Q394" s="5"/>
      <c r="R394" s="5"/>
      <c r="S394" s="5"/>
      <c r="T394" s="10"/>
      <c r="U394" s="10"/>
      <c r="V394" s="6"/>
      <c r="W394" s="11"/>
      <c r="X394" s="6"/>
      <c r="Y394" s="5"/>
      <c r="Z394" s="5"/>
      <c r="AO394" s="13"/>
      <c r="AS394" s="2"/>
      <c r="BS394" s="14"/>
    </row>
    <row r="395" spans="3:71" ht="12.75">
      <c r="C395" s="22"/>
      <c r="D395" s="5"/>
      <c r="E395" s="5"/>
      <c r="F395" s="6"/>
      <c r="G395" s="6"/>
      <c r="H395" s="5"/>
      <c r="I395" s="5"/>
      <c r="J395" s="5"/>
      <c r="K395" s="5"/>
      <c r="L395" s="5"/>
      <c r="M395" s="5"/>
      <c r="N395" s="5"/>
      <c r="O395" s="5"/>
      <c r="P395" s="5"/>
      <c r="Q395" s="5"/>
      <c r="R395" s="5"/>
      <c r="S395" s="5"/>
      <c r="T395" s="10"/>
      <c r="U395" s="10"/>
      <c r="V395" s="6"/>
      <c r="W395" s="11"/>
      <c r="X395" s="6"/>
      <c r="Y395" s="5"/>
      <c r="Z395" s="5"/>
      <c r="AO395" s="13"/>
      <c r="AS395" s="2"/>
      <c r="BS395" s="14"/>
    </row>
    <row r="396" spans="3:71" ht="12.75">
      <c r="C396" s="22"/>
      <c r="D396" s="5"/>
      <c r="E396" s="5"/>
      <c r="F396" s="6"/>
      <c r="G396" s="6"/>
      <c r="H396" s="5"/>
      <c r="I396" s="5"/>
      <c r="J396" s="5"/>
      <c r="K396" s="5"/>
      <c r="L396" s="5"/>
      <c r="M396" s="5"/>
      <c r="N396" s="5"/>
      <c r="O396" s="5"/>
      <c r="P396" s="5"/>
      <c r="Q396" s="5"/>
      <c r="R396" s="5"/>
      <c r="S396" s="5"/>
      <c r="T396" s="10"/>
      <c r="U396" s="10"/>
      <c r="V396" s="6"/>
      <c r="W396" s="11"/>
      <c r="X396" s="6"/>
      <c r="Y396" s="5"/>
      <c r="Z396" s="5"/>
      <c r="AO396" s="13"/>
      <c r="AS396" s="2"/>
      <c r="BS396" s="14"/>
    </row>
    <row r="397" spans="3:71" ht="12.75">
      <c r="C397" s="22"/>
      <c r="D397" s="5"/>
      <c r="E397" s="5"/>
      <c r="F397" s="6"/>
      <c r="G397" s="6"/>
      <c r="H397" s="5"/>
      <c r="I397" s="5"/>
      <c r="J397" s="5"/>
      <c r="K397" s="5"/>
      <c r="L397" s="5"/>
      <c r="M397" s="5"/>
      <c r="N397" s="5"/>
      <c r="O397" s="5"/>
      <c r="P397" s="5"/>
      <c r="Q397" s="5"/>
      <c r="R397" s="5"/>
      <c r="S397" s="5"/>
      <c r="T397" s="10"/>
      <c r="U397" s="10"/>
      <c r="V397" s="6"/>
      <c r="W397" s="11"/>
      <c r="X397" s="6"/>
      <c r="Y397" s="5"/>
      <c r="Z397" s="5"/>
      <c r="AO397" s="13"/>
      <c r="AS397" s="2"/>
      <c r="BS397" s="14"/>
    </row>
    <row r="398" spans="3:71" ht="12.75">
      <c r="C398" s="22"/>
      <c r="D398" s="5"/>
      <c r="E398" s="5"/>
      <c r="F398" s="6"/>
      <c r="G398" s="6"/>
      <c r="H398" s="5"/>
      <c r="I398" s="5"/>
      <c r="J398" s="5"/>
      <c r="K398" s="5"/>
      <c r="L398" s="5"/>
      <c r="M398" s="5"/>
      <c r="N398" s="5"/>
      <c r="O398" s="5"/>
      <c r="P398" s="5"/>
      <c r="Q398" s="5"/>
      <c r="R398" s="5"/>
      <c r="S398" s="5"/>
      <c r="T398" s="10"/>
      <c r="U398" s="10"/>
      <c r="V398" s="6"/>
      <c r="W398" s="11"/>
      <c r="X398" s="6"/>
      <c r="Y398" s="5"/>
      <c r="Z398" s="5"/>
      <c r="AO398" s="13"/>
      <c r="AS398" s="2"/>
      <c r="BS398" s="14"/>
    </row>
    <row r="399" spans="3:71" ht="12.75">
      <c r="C399" s="22"/>
      <c r="D399" s="5"/>
      <c r="E399" s="5"/>
      <c r="F399" s="6"/>
      <c r="G399" s="6"/>
      <c r="H399" s="5"/>
      <c r="I399" s="5"/>
      <c r="J399" s="5"/>
      <c r="K399" s="5"/>
      <c r="L399" s="5"/>
      <c r="M399" s="5"/>
      <c r="N399" s="5"/>
      <c r="O399" s="5"/>
      <c r="P399" s="5"/>
      <c r="Q399" s="5"/>
      <c r="R399" s="5"/>
      <c r="S399" s="5"/>
      <c r="T399" s="10"/>
      <c r="U399" s="10"/>
      <c r="V399" s="6"/>
      <c r="W399" s="11"/>
      <c r="X399" s="6"/>
      <c r="Y399" s="5"/>
      <c r="Z399" s="5"/>
      <c r="AO399" s="13"/>
      <c r="AS399" s="2"/>
      <c r="BS399" s="14"/>
    </row>
    <row r="400" spans="3:71" ht="12.75">
      <c r="C400" s="22"/>
      <c r="D400" s="5"/>
      <c r="E400" s="5"/>
      <c r="F400" s="6"/>
      <c r="G400" s="6"/>
      <c r="H400" s="5"/>
      <c r="I400" s="5"/>
      <c r="J400" s="5"/>
      <c r="K400" s="5"/>
      <c r="L400" s="5"/>
      <c r="M400" s="5"/>
      <c r="N400" s="5"/>
      <c r="O400" s="5"/>
      <c r="P400" s="5"/>
      <c r="Q400" s="5"/>
      <c r="R400" s="5"/>
      <c r="S400" s="5"/>
      <c r="T400" s="10"/>
      <c r="U400" s="10"/>
      <c r="V400" s="6"/>
      <c r="W400" s="11"/>
      <c r="X400" s="6"/>
      <c r="Y400" s="5"/>
      <c r="Z400" s="5"/>
      <c r="AO400" s="13"/>
      <c r="AS400" s="2"/>
      <c r="BS400" s="14"/>
    </row>
    <row r="401" spans="3:71" ht="12.75">
      <c r="C401" s="22"/>
      <c r="D401" s="5"/>
      <c r="E401" s="5"/>
      <c r="F401" s="6"/>
      <c r="G401" s="6"/>
      <c r="H401" s="5"/>
      <c r="I401" s="5"/>
      <c r="J401" s="5"/>
      <c r="K401" s="5"/>
      <c r="L401" s="5"/>
      <c r="M401" s="5"/>
      <c r="N401" s="5"/>
      <c r="O401" s="5"/>
      <c r="P401" s="5"/>
      <c r="Q401" s="5"/>
      <c r="R401" s="5"/>
      <c r="S401" s="5"/>
      <c r="T401" s="10"/>
      <c r="U401" s="10"/>
      <c r="V401" s="6"/>
      <c r="W401" s="11"/>
      <c r="X401" s="6"/>
      <c r="Y401" s="5"/>
      <c r="Z401" s="5"/>
      <c r="AO401" s="13"/>
      <c r="AS401" s="2"/>
      <c r="BS401" s="14"/>
    </row>
    <row r="402" spans="3:71" ht="12.75">
      <c r="C402" s="22"/>
      <c r="D402" s="5"/>
      <c r="E402" s="5"/>
      <c r="F402" s="6"/>
      <c r="G402" s="6"/>
      <c r="H402" s="5"/>
      <c r="I402" s="5"/>
      <c r="J402" s="5"/>
      <c r="K402" s="5"/>
      <c r="L402" s="5"/>
      <c r="M402" s="5"/>
      <c r="N402" s="5"/>
      <c r="O402" s="5"/>
      <c r="P402" s="5"/>
      <c r="Q402" s="5"/>
      <c r="R402" s="5"/>
      <c r="S402" s="5"/>
      <c r="T402" s="10"/>
      <c r="U402" s="10"/>
      <c r="V402" s="6"/>
      <c r="W402" s="11"/>
      <c r="X402" s="6"/>
      <c r="Y402" s="5"/>
      <c r="Z402" s="5"/>
      <c r="AO402" s="13"/>
      <c r="AS402" s="2"/>
      <c r="BS402" s="14"/>
    </row>
    <row r="403" spans="3:71" ht="12.75">
      <c r="C403" s="22"/>
      <c r="D403" s="5"/>
      <c r="E403" s="5"/>
      <c r="F403" s="6"/>
      <c r="G403" s="6"/>
      <c r="H403" s="5"/>
      <c r="I403" s="5"/>
      <c r="J403" s="5"/>
      <c r="K403" s="5"/>
      <c r="L403" s="5"/>
      <c r="M403" s="5"/>
      <c r="N403" s="5"/>
      <c r="O403" s="5"/>
      <c r="P403" s="5"/>
      <c r="Q403" s="5"/>
      <c r="R403" s="5"/>
      <c r="S403" s="5"/>
      <c r="T403" s="10"/>
      <c r="U403" s="10"/>
      <c r="V403" s="6"/>
      <c r="W403" s="11"/>
      <c r="X403" s="6"/>
      <c r="Y403" s="5"/>
      <c r="Z403" s="5"/>
      <c r="AO403" s="13"/>
      <c r="AS403" s="2"/>
      <c r="BS403" s="14"/>
    </row>
    <row r="404" spans="3:71" ht="12.75">
      <c r="C404" s="22"/>
      <c r="D404" s="5"/>
      <c r="E404" s="5"/>
      <c r="F404" s="6"/>
      <c r="G404" s="6"/>
      <c r="H404" s="5"/>
      <c r="I404" s="5"/>
      <c r="J404" s="5"/>
      <c r="K404" s="5"/>
      <c r="L404" s="5"/>
      <c r="M404" s="5"/>
      <c r="N404" s="5"/>
      <c r="O404" s="5"/>
      <c r="P404" s="5"/>
      <c r="Q404" s="5"/>
      <c r="R404" s="5"/>
      <c r="S404" s="5"/>
      <c r="T404" s="10"/>
      <c r="U404" s="10"/>
      <c r="V404" s="6"/>
      <c r="W404" s="11"/>
      <c r="X404" s="6"/>
      <c r="Y404" s="5"/>
      <c r="Z404" s="5"/>
      <c r="AO404" s="13"/>
      <c r="AS404" s="2"/>
      <c r="BS404" s="14"/>
    </row>
    <row r="405" spans="3:71" ht="12.75">
      <c r="C405" s="22"/>
      <c r="D405" s="5"/>
      <c r="E405" s="5"/>
      <c r="F405" s="6"/>
      <c r="G405" s="6"/>
      <c r="H405" s="5"/>
      <c r="I405" s="5"/>
      <c r="J405" s="5"/>
      <c r="K405" s="5"/>
      <c r="L405" s="5"/>
      <c r="M405" s="5"/>
      <c r="N405" s="5"/>
      <c r="O405" s="5"/>
      <c r="P405" s="5"/>
      <c r="Q405" s="5"/>
      <c r="R405" s="5"/>
      <c r="S405" s="5"/>
      <c r="T405" s="10"/>
      <c r="U405" s="10"/>
      <c r="V405" s="6"/>
      <c r="W405" s="11"/>
      <c r="X405" s="6"/>
      <c r="Y405" s="5"/>
      <c r="Z405" s="5"/>
      <c r="AO405" s="13"/>
      <c r="AS405" s="2"/>
      <c r="BS405" s="14"/>
    </row>
    <row r="406" spans="3:71" ht="12.75">
      <c r="C406" s="22"/>
      <c r="D406" s="5"/>
      <c r="E406" s="5"/>
      <c r="F406" s="6"/>
      <c r="G406" s="6"/>
      <c r="H406" s="5"/>
      <c r="I406" s="5"/>
      <c r="J406" s="5"/>
      <c r="K406" s="5"/>
      <c r="L406" s="5"/>
      <c r="M406" s="5"/>
      <c r="N406" s="5"/>
      <c r="O406" s="5"/>
      <c r="P406" s="5"/>
      <c r="Q406" s="5"/>
      <c r="R406" s="5"/>
      <c r="S406" s="5"/>
      <c r="T406" s="10"/>
      <c r="U406" s="10"/>
      <c r="V406" s="6"/>
      <c r="W406" s="11"/>
      <c r="X406" s="6"/>
      <c r="Y406" s="5"/>
      <c r="Z406" s="5"/>
      <c r="AO406" s="13"/>
      <c r="AS406" s="2"/>
      <c r="BS406" s="14"/>
    </row>
    <row r="407" spans="3:71" ht="12.75">
      <c r="C407" s="22"/>
      <c r="D407" s="5"/>
      <c r="E407" s="5"/>
      <c r="F407" s="6"/>
      <c r="G407" s="6"/>
      <c r="H407" s="5"/>
      <c r="I407" s="5"/>
      <c r="J407" s="5"/>
      <c r="K407" s="5"/>
      <c r="L407" s="5"/>
      <c r="M407" s="5"/>
      <c r="N407" s="5"/>
      <c r="O407" s="5"/>
      <c r="P407" s="5"/>
      <c r="Q407" s="5"/>
      <c r="R407" s="5"/>
      <c r="S407" s="5"/>
      <c r="T407" s="10"/>
      <c r="U407" s="10"/>
      <c r="V407" s="6"/>
      <c r="W407" s="11"/>
      <c r="X407" s="6"/>
      <c r="Y407" s="5"/>
      <c r="Z407" s="5"/>
      <c r="AO407" s="13"/>
      <c r="AS407" s="2"/>
      <c r="BS407" s="14"/>
    </row>
    <row r="408" spans="3:71" ht="12.75">
      <c r="C408" s="22"/>
      <c r="D408" s="5"/>
      <c r="E408" s="5"/>
      <c r="F408" s="6"/>
      <c r="G408" s="6"/>
      <c r="H408" s="5"/>
      <c r="I408" s="5"/>
      <c r="J408" s="5"/>
      <c r="K408" s="5"/>
      <c r="L408" s="5"/>
      <c r="M408" s="5"/>
      <c r="N408" s="5"/>
      <c r="O408" s="5"/>
      <c r="P408" s="5"/>
      <c r="Q408" s="5"/>
      <c r="R408" s="5"/>
      <c r="S408" s="5"/>
      <c r="T408" s="10"/>
      <c r="U408" s="10"/>
      <c r="V408" s="6"/>
      <c r="W408" s="11"/>
      <c r="X408" s="6"/>
      <c r="Y408" s="5"/>
      <c r="Z408" s="5"/>
      <c r="AO408" s="13"/>
      <c r="AS408" s="2"/>
      <c r="BS408" s="14"/>
    </row>
    <row r="409" spans="3:71" ht="12.75">
      <c r="C409" s="22"/>
      <c r="D409" s="5"/>
      <c r="E409" s="5"/>
      <c r="F409" s="6"/>
      <c r="G409" s="6"/>
      <c r="H409" s="5"/>
      <c r="I409" s="5"/>
      <c r="J409" s="5"/>
      <c r="K409" s="5"/>
      <c r="L409" s="5"/>
      <c r="M409" s="5"/>
      <c r="N409" s="5"/>
      <c r="O409" s="5"/>
      <c r="P409" s="5"/>
      <c r="Q409" s="5"/>
      <c r="R409" s="5"/>
      <c r="S409" s="5"/>
      <c r="T409" s="10"/>
      <c r="U409" s="10"/>
      <c r="V409" s="6"/>
      <c r="W409" s="11"/>
      <c r="X409" s="6"/>
      <c r="Y409" s="5"/>
      <c r="Z409" s="5"/>
      <c r="AO409" s="13"/>
      <c r="AS409" s="2"/>
      <c r="BS409" s="14"/>
    </row>
    <row r="410" spans="3:71" ht="12.75">
      <c r="C410" s="22"/>
      <c r="D410" s="5"/>
      <c r="E410" s="5"/>
      <c r="F410" s="6"/>
      <c r="G410" s="6"/>
      <c r="H410" s="5"/>
      <c r="I410" s="5"/>
      <c r="J410" s="5"/>
      <c r="K410" s="5"/>
      <c r="L410" s="5"/>
      <c r="M410" s="5"/>
      <c r="N410" s="5"/>
      <c r="O410" s="5"/>
      <c r="P410" s="5"/>
      <c r="Q410" s="5"/>
      <c r="R410" s="5"/>
      <c r="S410" s="5"/>
      <c r="T410" s="10"/>
      <c r="U410" s="10"/>
      <c r="V410" s="6"/>
      <c r="W410" s="11"/>
      <c r="X410" s="6"/>
      <c r="Y410" s="5"/>
      <c r="Z410" s="5"/>
      <c r="AO410" s="13"/>
      <c r="AS410" s="2"/>
      <c r="BS410" s="14"/>
    </row>
    <row r="411" spans="3:71" ht="12.75">
      <c r="C411" s="22"/>
      <c r="D411" s="5"/>
      <c r="E411" s="5"/>
      <c r="F411" s="6"/>
      <c r="G411" s="6"/>
      <c r="H411" s="5"/>
      <c r="I411" s="5"/>
      <c r="J411" s="5"/>
      <c r="K411" s="5"/>
      <c r="L411" s="5"/>
      <c r="M411" s="5"/>
      <c r="N411" s="5"/>
      <c r="O411" s="5"/>
      <c r="P411" s="5"/>
      <c r="Q411" s="5"/>
      <c r="R411" s="5"/>
      <c r="S411" s="5"/>
      <c r="T411" s="10"/>
      <c r="U411" s="10"/>
      <c r="V411" s="6"/>
      <c r="W411" s="11"/>
      <c r="X411" s="6"/>
      <c r="Y411" s="5"/>
      <c r="Z411" s="5"/>
      <c r="AO411" s="13"/>
      <c r="AS411" s="2"/>
      <c r="BS411" s="14"/>
    </row>
    <row r="412" spans="3:71" ht="12.75">
      <c r="C412" s="22"/>
      <c r="D412" s="5"/>
      <c r="E412" s="5"/>
      <c r="F412" s="6"/>
      <c r="G412" s="6"/>
      <c r="H412" s="5"/>
      <c r="I412" s="5"/>
      <c r="J412" s="5"/>
      <c r="K412" s="5"/>
      <c r="L412" s="5"/>
      <c r="M412" s="5"/>
      <c r="N412" s="5"/>
      <c r="O412" s="5"/>
      <c r="P412" s="5"/>
      <c r="Q412" s="5"/>
      <c r="R412" s="5"/>
      <c r="S412" s="5"/>
      <c r="T412" s="10"/>
      <c r="U412" s="10"/>
      <c r="V412" s="6"/>
      <c r="W412" s="11"/>
      <c r="X412" s="6"/>
      <c r="Y412" s="5"/>
      <c r="Z412" s="5"/>
      <c r="AO412" s="13"/>
      <c r="AS412" s="2"/>
      <c r="BS412" s="14"/>
    </row>
    <row r="413" spans="3:71" ht="12.75">
      <c r="C413" s="22"/>
      <c r="D413" s="5"/>
      <c r="E413" s="5"/>
      <c r="F413" s="6"/>
      <c r="G413" s="6"/>
      <c r="H413" s="5"/>
      <c r="I413" s="5"/>
      <c r="J413" s="5"/>
      <c r="K413" s="5"/>
      <c r="L413" s="5"/>
      <c r="M413" s="5"/>
      <c r="N413" s="5"/>
      <c r="O413" s="5"/>
      <c r="P413" s="5"/>
      <c r="Q413" s="5"/>
      <c r="R413" s="5"/>
      <c r="S413" s="5"/>
      <c r="T413" s="10"/>
      <c r="U413" s="10"/>
      <c r="V413" s="6"/>
      <c r="W413" s="11"/>
      <c r="X413" s="6"/>
      <c r="Y413" s="5"/>
      <c r="Z413" s="5"/>
      <c r="AO413" s="13"/>
      <c r="AS413" s="2"/>
      <c r="BS413" s="14"/>
    </row>
    <row r="414" spans="3:71" ht="12.75">
      <c r="C414" s="22"/>
      <c r="D414" s="5"/>
      <c r="E414" s="5"/>
      <c r="F414" s="6"/>
      <c r="G414" s="6"/>
      <c r="H414" s="5"/>
      <c r="I414" s="5"/>
      <c r="J414" s="5"/>
      <c r="K414" s="5"/>
      <c r="L414" s="5"/>
      <c r="M414" s="5"/>
      <c r="N414" s="5"/>
      <c r="O414" s="5"/>
      <c r="P414" s="5"/>
      <c r="Q414" s="5"/>
      <c r="R414" s="5"/>
      <c r="S414" s="5"/>
      <c r="T414" s="10"/>
      <c r="U414" s="10"/>
      <c r="V414" s="6"/>
      <c r="W414" s="11"/>
      <c r="X414" s="6"/>
      <c r="Y414" s="5"/>
      <c r="Z414" s="5"/>
      <c r="AO414" s="13"/>
      <c r="AS414" s="2"/>
      <c r="BS414" s="14"/>
    </row>
    <row r="415" spans="3:71" ht="12.75">
      <c r="C415" s="22"/>
      <c r="D415" s="5"/>
      <c r="E415" s="5"/>
      <c r="F415" s="6"/>
      <c r="G415" s="6"/>
      <c r="H415" s="5"/>
      <c r="I415" s="5"/>
      <c r="J415" s="5"/>
      <c r="K415" s="5"/>
      <c r="L415" s="5"/>
      <c r="M415" s="5"/>
      <c r="N415" s="5"/>
      <c r="O415" s="5"/>
      <c r="P415" s="5"/>
      <c r="Q415" s="5"/>
      <c r="R415" s="5"/>
      <c r="S415" s="5"/>
      <c r="T415" s="10"/>
      <c r="U415" s="10"/>
      <c r="V415" s="6"/>
      <c r="W415" s="11"/>
      <c r="X415" s="6"/>
      <c r="Y415" s="5"/>
      <c r="Z415" s="5"/>
      <c r="AO415" s="13"/>
      <c r="AS415" s="2"/>
      <c r="BS415" s="14"/>
    </row>
    <row r="416" spans="3:71" ht="12.75">
      <c r="C416" s="22"/>
      <c r="D416" s="5"/>
      <c r="E416" s="5"/>
      <c r="F416" s="6"/>
      <c r="G416" s="6"/>
      <c r="H416" s="5"/>
      <c r="I416" s="5"/>
      <c r="J416" s="5"/>
      <c r="K416" s="5"/>
      <c r="L416" s="5"/>
      <c r="M416" s="5"/>
      <c r="N416" s="5"/>
      <c r="O416" s="5"/>
      <c r="P416" s="5"/>
      <c r="Q416" s="5"/>
      <c r="R416" s="5"/>
      <c r="S416" s="5"/>
      <c r="T416" s="10"/>
      <c r="U416" s="10"/>
      <c r="V416" s="6"/>
      <c r="W416" s="11"/>
      <c r="X416" s="6"/>
      <c r="Y416" s="5"/>
      <c r="Z416" s="5"/>
      <c r="AO416" s="13"/>
      <c r="AS416" s="2"/>
      <c r="BS416" s="14"/>
    </row>
    <row r="417" spans="3:71" ht="12.75">
      <c r="C417" s="22"/>
      <c r="D417" s="5"/>
      <c r="E417" s="5"/>
      <c r="F417" s="6"/>
      <c r="G417" s="6"/>
      <c r="H417" s="5"/>
      <c r="I417" s="5"/>
      <c r="J417" s="5"/>
      <c r="K417" s="5"/>
      <c r="L417" s="5"/>
      <c r="M417" s="5"/>
      <c r="N417" s="5"/>
      <c r="O417" s="5"/>
      <c r="P417" s="5"/>
      <c r="Q417" s="5"/>
      <c r="R417" s="5"/>
      <c r="S417" s="5"/>
      <c r="T417" s="10"/>
      <c r="U417" s="10"/>
      <c r="V417" s="6"/>
      <c r="W417" s="11"/>
      <c r="X417" s="6"/>
      <c r="Y417" s="5"/>
      <c r="Z417" s="5"/>
      <c r="AO417" s="13"/>
      <c r="AS417" s="2"/>
      <c r="BS417" s="14"/>
    </row>
    <row r="418" spans="3:71" ht="12.75">
      <c r="C418" s="22"/>
      <c r="D418" s="5"/>
      <c r="E418" s="5"/>
      <c r="F418" s="6"/>
      <c r="G418" s="6"/>
      <c r="H418" s="5"/>
      <c r="I418" s="5"/>
      <c r="J418" s="5"/>
      <c r="K418" s="5"/>
      <c r="L418" s="5"/>
      <c r="M418" s="5"/>
      <c r="N418" s="5"/>
      <c r="O418" s="5"/>
      <c r="P418" s="5"/>
      <c r="Q418" s="5"/>
      <c r="R418" s="5"/>
      <c r="S418" s="5"/>
      <c r="T418" s="10"/>
      <c r="U418" s="10"/>
      <c r="V418" s="6"/>
      <c r="W418" s="11"/>
      <c r="X418" s="6"/>
      <c r="Y418" s="5"/>
      <c r="Z418" s="5"/>
      <c r="AO418" s="13"/>
      <c r="AS418" s="2"/>
      <c r="BS418" s="14"/>
    </row>
    <row r="419" spans="3:71" ht="12.75">
      <c r="C419" s="22"/>
      <c r="D419" s="5"/>
      <c r="E419" s="5"/>
      <c r="F419" s="6"/>
      <c r="G419" s="6"/>
      <c r="H419" s="5"/>
      <c r="I419" s="5"/>
      <c r="J419" s="5"/>
      <c r="K419" s="5"/>
      <c r="L419" s="5"/>
      <c r="M419" s="5"/>
      <c r="N419" s="5"/>
      <c r="O419" s="5"/>
      <c r="P419" s="5"/>
      <c r="Q419" s="5"/>
      <c r="R419" s="5"/>
      <c r="S419" s="5"/>
      <c r="T419" s="10"/>
      <c r="U419" s="10"/>
      <c r="V419" s="6"/>
      <c r="W419" s="11"/>
      <c r="X419" s="6"/>
      <c r="Y419" s="5"/>
      <c r="Z419" s="5"/>
      <c r="AO419" s="13"/>
      <c r="AS419" s="2"/>
      <c r="BS419" s="14"/>
    </row>
    <row r="420" spans="3:71" ht="12.75">
      <c r="C420" s="22"/>
      <c r="D420" s="5"/>
      <c r="E420" s="5"/>
      <c r="F420" s="6"/>
      <c r="G420" s="6"/>
      <c r="H420" s="5"/>
      <c r="I420" s="5"/>
      <c r="J420" s="5"/>
      <c r="K420" s="5"/>
      <c r="L420" s="5"/>
      <c r="M420" s="5"/>
      <c r="N420" s="5"/>
      <c r="O420" s="5"/>
      <c r="P420" s="5"/>
      <c r="Q420" s="5"/>
      <c r="R420" s="5"/>
      <c r="S420" s="5"/>
      <c r="T420" s="10"/>
      <c r="U420" s="10"/>
      <c r="V420" s="6"/>
      <c r="W420" s="11"/>
      <c r="X420" s="6"/>
      <c r="Y420" s="5"/>
      <c r="Z420" s="5"/>
      <c r="AO420" s="13"/>
      <c r="AS420" s="2"/>
      <c r="BS420" s="14"/>
    </row>
    <row r="421" spans="3:71" ht="12.75">
      <c r="C421" s="22"/>
      <c r="D421" s="5"/>
      <c r="E421" s="5"/>
      <c r="F421" s="6"/>
      <c r="G421" s="6"/>
      <c r="H421" s="5"/>
      <c r="I421" s="5"/>
      <c r="J421" s="5"/>
      <c r="K421" s="5"/>
      <c r="L421" s="5"/>
      <c r="M421" s="5"/>
      <c r="N421" s="5"/>
      <c r="O421" s="5"/>
      <c r="P421" s="5"/>
      <c r="Q421" s="5"/>
      <c r="R421" s="5"/>
      <c r="S421" s="5"/>
      <c r="T421" s="10"/>
      <c r="U421" s="10"/>
      <c r="V421" s="6"/>
      <c r="W421" s="11"/>
      <c r="X421" s="6"/>
      <c r="Y421" s="5"/>
      <c r="Z421" s="5"/>
      <c r="AO421" s="13"/>
      <c r="AS421" s="2"/>
      <c r="BS421" s="14"/>
    </row>
    <row r="422" spans="3:71" ht="12.75">
      <c r="C422" s="22"/>
      <c r="D422" s="5"/>
      <c r="E422" s="5"/>
      <c r="F422" s="6"/>
      <c r="G422" s="6"/>
      <c r="H422" s="5"/>
      <c r="I422" s="5"/>
      <c r="J422" s="5"/>
      <c r="K422" s="5"/>
      <c r="L422" s="5"/>
      <c r="M422" s="5"/>
      <c r="N422" s="5"/>
      <c r="O422" s="5"/>
      <c r="P422" s="5"/>
      <c r="Q422" s="5"/>
      <c r="R422" s="5"/>
      <c r="S422" s="5"/>
      <c r="T422" s="10"/>
      <c r="U422" s="10"/>
      <c r="V422" s="6"/>
      <c r="W422" s="11"/>
      <c r="X422" s="6"/>
      <c r="Y422" s="5"/>
      <c r="Z422" s="5"/>
      <c r="AO422" s="13"/>
      <c r="AS422" s="2"/>
      <c r="BS422" s="14"/>
    </row>
    <row r="423" spans="3:71" ht="12.75">
      <c r="C423" s="22"/>
      <c r="D423" s="5"/>
      <c r="E423" s="5"/>
      <c r="F423" s="6"/>
      <c r="G423" s="6"/>
      <c r="H423" s="5"/>
      <c r="I423" s="5"/>
      <c r="J423" s="5"/>
      <c r="K423" s="5"/>
      <c r="L423" s="5"/>
      <c r="M423" s="5"/>
      <c r="N423" s="5"/>
      <c r="O423" s="5"/>
      <c r="P423" s="5"/>
      <c r="Q423" s="5"/>
      <c r="R423" s="5"/>
      <c r="S423" s="5"/>
      <c r="T423" s="10"/>
      <c r="U423" s="10"/>
      <c r="V423" s="6"/>
      <c r="W423" s="11"/>
      <c r="X423" s="6"/>
      <c r="Y423" s="5"/>
      <c r="Z423" s="5"/>
      <c r="AO423" s="13"/>
      <c r="AS423" s="2"/>
      <c r="BS423" s="14"/>
    </row>
    <row r="424" spans="3:71" ht="12.75">
      <c r="C424" s="22"/>
      <c r="D424" s="5"/>
      <c r="E424" s="5"/>
      <c r="F424" s="6"/>
      <c r="G424" s="6"/>
      <c r="H424" s="5"/>
      <c r="I424" s="5"/>
      <c r="J424" s="5"/>
      <c r="K424" s="5"/>
      <c r="L424" s="5"/>
      <c r="M424" s="5"/>
      <c r="N424" s="5"/>
      <c r="O424" s="5"/>
      <c r="P424" s="5"/>
      <c r="Q424" s="5"/>
      <c r="R424" s="5"/>
      <c r="S424" s="5"/>
      <c r="T424" s="10"/>
      <c r="U424" s="10"/>
      <c r="V424" s="6"/>
      <c r="W424" s="11"/>
      <c r="X424" s="6"/>
      <c r="Y424" s="5"/>
      <c r="Z424" s="5"/>
      <c r="AO424" s="13"/>
      <c r="AS424" s="2"/>
      <c r="BS424" s="14"/>
    </row>
    <row r="425" spans="3:71" ht="12.75">
      <c r="C425" s="22"/>
      <c r="D425" s="5"/>
      <c r="E425" s="5"/>
      <c r="F425" s="6"/>
      <c r="G425" s="6"/>
      <c r="H425" s="5"/>
      <c r="I425" s="5"/>
      <c r="J425" s="5"/>
      <c r="K425" s="5"/>
      <c r="L425" s="5"/>
      <c r="M425" s="5"/>
      <c r="N425" s="5"/>
      <c r="O425" s="5"/>
      <c r="P425" s="5"/>
      <c r="Q425" s="5"/>
      <c r="R425" s="5"/>
      <c r="S425" s="5"/>
      <c r="T425" s="10"/>
      <c r="U425" s="10"/>
      <c r="V425" s="6"/>
      <c r="W425" s="11"/>
      <c r="X425" s="6"/>
      <c r="Y425" s="5"/>
      <c r="Z425" s="5"/>
      <c r="AO425" s="13"/>
      <c r="AS425" s="2"/>
      <c r="BS425" s="14"/>
    </row>
    <row r="426" spans="3:71" ht="12.75">
      <c r="C426" s="22"/>
      <c r="D426" s="5"/>
      <c r="E426" s="5"/>
      <c r="F426" s="6"/>
      <c r="G426" s="6"/>
      <c r="H426" s="5"/>
      <c r="I426" s="5"/>
      <c r="J426" s="5"/>
      <c r="K426" s="5"/>
      <c r="L426" s="5"/>
      <c r="M426" s="5"/>
      <c r="N426" s="5"/>
      <c r="O426" s="5"/>
      <c r="P426" s="5"/>
      <c r="Q426" s="5"/>
      <c r="R426" s="5"/>
      <c r="S426" s="5"/>
      <c r="T426" s="10"/>
      <c r="U426" s="10"/>
      <c r="V426" s="6"/>
      <c r="W426" s="11"/>
      <c r="X426" s="6"/>
      <c r="Y426" s="5"/>
      <c r="Z426" s="5"/>
      <c r="AO426" s="13"/>
      <c r="AS426" s="2"/>
      <c r="BS426" s="14"/>
    </row>
    <row r="427" spans="3:71" ht="12.75">
      <c r="C427" s="22"/>
      <c r="D427" s="5"/>
      <c r="E427" s="5"/>
      <c r="F427" s="6"/>
      <c r="G427" s="6"/>
      <c r="H427" s="5"/>
      <c r="I427" s="5"/>
      <c r="J427" s="5"/>
      <c r="K427" s="5"/>
      <c r="L427" s="5"/>
      <c r="M427" s="5"/>
      <c r="N427" s="5"/>
      <c r="O427" s="5"/>
      <c r="P427" s="5"/>
      <c r="Q427" s="5"/>
      <c r="R427" s="5"/>
      <c r="S427" s="5"/>
      <c r="T427" s="10"/>
      <c r="U427" s="10"/>
      <c r="V427" s="6"/>
      <c r="W427" s="11"/>
      <c r="X427" s="6"/>
      <c r="Y427" s="5"/>
      <c r="Z427" s="5"/>
      <c r="AO427" s="13"/>
      <c r="AS427" s="2"/>
      <c r="BS427" s="14"/>
    </row>
    <row r="428" spans="3:71" ht="12.75">
      <c r="C428" s="22"/>
      <c r="D428" s="5"/>
      <c r="E428" s="5"/>
      <c r="F428" s="6"/>
      <c r="G428" s="6"/>
      <c r="H428" s="5"/>
      <c r="I428" s="5"/>
      <c r="J428" s="5"/>
      <c r="K428" s="5"/>
      <c r="L428" s="5"/>
      <c r="M428" s="5"/>
      <c r="N428" s="5"/>
      <c r="O428" s="5"/>
      <c r="P428" s="5"/>
      <c r="Q428" s="5"/>
      <c r="R428" s="5"/>
      <c r="S428" s="5"/>
      <c r="T428" s="10"/>
      <c r="U428" s="10"/>
      <c r="V428" s="6"/>
      <c r="W428" s="11"/>
      <c r="X428" s="6"/>
      <c r="Y428" s="5"/>
      <c r="Z428" s="5"/>
      <c r="AO428" s="13"/>
      <c r="AS428" s="2"/>
      <c r="BS428" s="14"/>
    </row>
    <row r="429" spans="3:71" ht="12.75">
      <c r="C429" s="22"/>
      <c r="D429" s="5"/>
      <c r="E429" s="5"/>
      <c r="F429" s="6"/>
      <c r="G429" s="6"/>
      <c r="H429" s="5"/>
      <c r="I429" s="5"/>
      <c r="J429" s="5"/>
      <c r="K429" s="5"/>
      <c r="L429" s="5"/>
      <c r="M429" s="5"/>
      <c r="N429" s="5"/>
      <c r="O429" s="5"/>
      <c r="P429" s="5"/>
      <c r="Q429" s="5"/>
      <c r="R429" s="5"/>
      <c r="S429" s="5"/>
      <c r="T429" s="10"/>
      <c r="U429" s="10"/>
      <c r="V429" s="6"/>
      <c r="W429" s="11"/>
      <c r="X429" s="6"/>
      <c r="Y429" s="5"/>
      <c r="Z429" s="5"/>
      <c r="AO429" s="13"/>
      <c r="AS429" s="2"/>
      <c r="BS429" s="14"/>
    </row>
    <row r="430" spans="3:71" ht="12.75">
      <c r="C430" s="22"/>
      <c r="D430" s="5"/>
      <c r="E430" s="5"/>
      <c r="F430" s="6"/>
      <c r="G430" s="6"/>
      <c r="H430" s="5"/>
      <c r="I430" s="5"/>
      <c r="J430" s="5"/>
      <c r="K430" s="5"/>
      <c r="L430" s="5"/>
      <c r="M430" s="5"/>
      <c r="N430" s="5"/>
      <c r="O430" s="5"/>
      <c r="P430" s="5"/>
      <c r="Q430" s="5"/>
      <c r="R430" s="5"/>
      <c r="S430" s="5"/>
      <c r="T430" s="10"/>
      <c r="U430" s="10"/>
      <c r="V430" s="6"/>
      <c r="W430" s="11"/>
      <c r="X430" s="6"/>
      <c r="Y430" s="5"/>
      <c r="Z430" s="5"/>
      <c r="AO430" s="13"/>
      <c r="AS430" s="2"/>
      <c r="BS430" s="14"/>
    </row>
    <row r="431" spans="3:71" ht="12.75">
      <c r="C431" s="22"/>
      <c r="D431" s="5"/>
      <c r="E431" s="5"/>
      <c r="F431" s="6"/>
      <c r="G431" s="6"/>
      <c r="H431" s="5"/>
      <c r="I431" s="5"/>
      <c r="J431" s="5"/>
      <c r="K431" s="5"/>
      <c r="L431" s="5"/>
      <c r="M431" s="5"/>
      <c r="N431" s="5"/>
      <c r="O431" s="5"/>
      <c r="P431" s="5"/>
      <c r="Q431" s="5"/>
      <c r="R431" s="5"/>
      <c r="S431" s="5"/>
      <c r="T431" s="10"/>
      <c r="U431" s="10"/>
      <c r="V431" s="6"/>
      <c r="W431" s="11"/>
      <c r="X431" s="6"/>
      <c r="Y431" s="5"/>
      <c r="Z431" s="5"/>
      <c r="AO431" s="13"/>
      <c r="AS431" s="2"/>
      <c r="BS431" s="14"/>
    </row>
    <row r="432" spans="3:71" ht="12.75">
      <c r="C432" s="22"/>
      <c r="D432" s="5"/>
      <c r="E432" s="5"/>
      <c r="F432" s="6"/>
      <c r="G432" s="6"/>
      <c r="H432" s="5"/>
      <c r="I432" s="5"/>
      <c r="J432" s="5"/>
      <c r="K432" s="5"/>
      <c r="L432" s="5"/>
      <c r="M432" s="5"/>
      <c r="N432" s="5"/>
      <c r="O432" s="5"/>
      <c r="P432" s="5"/>
      <c r="Q432" s="5"/>
      <c r="R432" s="5"/>
      <c r="S432" s="5"/>
      <c r="T432" s="10"/>
      <c r="U432" s="10"/>
      <c r="V432" s="6"/>
      <c r="W432" s="11"/>
      <c r="X432" s="6"/>
      <c r="Y432" s="5"/>
      <c r="Z432" s="5"/>
      <c r="AO432" s="13"/>
      <c r="AS432" s="2"/>
      <c r="BS432" s="14"/>
    </row>
    <row r="433" spans="3:71" ht="12.75">
      <c r="C433" s="22"/>
      <c r="D433" s="5"/>
      <c r="E433" s="5"/>
      <c r="F433" s="6"/>
      <c r="G433" s="6"/>
      <c r="H433" s="5"/>
      <c r="I433" s="5"/>
      <c r="J433" s="5"/>
      <c r="K433" s="5"/>
      <c r="L433" s="5"/>
      <c r="M433" s="5"/>
      <c r="N433" s="5"/>
      <c r="O433" s="5"/>
      <c r="P433" s="5"/>
      <c r="Q433" s="5"/>
      <c r="R433" s="5"/>
      <c r="S433" s="5"/>
      <c r="T433" s="10"/>
      <c r="U433" s="10"/>
      <c r="V433" s="6"/>
      <c r="W433" s="11"/>
      <c r="X433" s="6"/>
      <c r="Y433" s="5"/>
      <c r="Z433" s="5"/>
      <c r="AO433" s="13"/>
      <c r="AS433" s="2"/>
      <c r="BS433" s="14"/>
    </row>
    <row r="434" spans="3:71" ht="12.75">
      <c r="C434" s="22"/>
      <c r="D434" s="5"/>
      <c r="E434" s="5"/>
      <c r="F434" s="6"/>
      <c r="G434" s="6"/>
      <c r="H434" s="5"/>
      <c r="I434" s="5"/>
      <c r="J434" s="5"/>
      <c r="K434" s="5"/>
      <c r="L434" s="5"/>
      <c r="M434" s="5"/>
      <c r="N434" s="5"/>
      <c r="O434" s="5"/>
      <c r="P434" s="5"/>
      <c r="Q434" s="5"/>
      <c r="R434" s="5"/>
      <c r="S434" s="5"/>
      <c r="T434" s="10"/>
      <c r="U434" s="10"/>
      <c r="V434" s="6"/>
      <c r="W434" s="11"/>
      <c r="X434" s="6"/>
      <c r="Y434" s="5"/>
      <c r="Z434" s="5"/>
      <c r="AO434" s="13"/>
      <c r="AS434" s="2"/>
      <c r="BS434" s="14"/>
    </row>
    <row r="435" spans="3:71" ht="12.75">
      <c r="C435" s="22"/>
      <c r="D435" s="5"/>
      <c r="E435" s="5"/>
      <c r="F435" s="6"/>
      <c r="G435" s="6"/>
      <c r="H435" s="5"/>
      <c r="I435" s="5"/>
      <c r="J435" s="5"/>
      <c r="K435" s="5"/>
      <c r="L435" s="5"/>
      <c r="M435" s="5"/>
      <c r="N435" s="5"/>
      <c r="O435" s="5"/>
      <c r="P435" s="5"/>
      <c r="Q435" s="5"/>
      <c r="R435" s="5"/>
      <c r="S435" s="5"/>
      <c r="T435" s="10"/>
      <c r="U435" s="10"/>
      <c r="V435" s="6"/>
      <c r="W435" s="11"/>
      <c r="X435" s="6"/>
      <c r="Y435" s="5"/>
      <c r="Z435" s="5"/>
      <c r="AO435" s="13"/>
      <c r="AS435" s="2"/>
      <c r="BS435" s="14"/>
    </row>
    <row r="436" spans="3:71" ht="12.75">
      <c r="C436" s="22"/>
      <c r="D436" s="5"/>
      <c r="E436" s="5"/>
      <c r="F436" s="6"/>
      <c r="G436" s="6"/>
      <c r="H436" s="5"/>
      <c r="I436" s="5"/>
      <c r="J436" s="5"/>
      <c r="K436" s="5"/>
      <c r="L436" s="5"/>
      <c r="M436" s="5"/>
      <c r="N436" s="5"/>
      <c r="O436" s="5"/>
      <c r="P436" s="5"/>
      <c r="Q436" s="5"/>
      <c r="R436" s="5"/>
      <c r="S436" s="5"/>
      <c r="T436" s="10"/>
      <c r="U436" s="10"/>
      <c r="V436" s="6"/>
      <c r="W436" s="11"/>
      <c r="X436" s="6"/>
      <c r="Y436" s="5"/>
      <c r="Z436" s="5"/>
      <c r="AO436" s="13"/>
      <c r="AS436" s="2"/>
      <c r="BS436" s="14"/>
    </row>
    <row r="437" spans="3:71" ht="12.75">
      <c r="C437" s="22"/>
      <c r="D437" s="5"/>
      <c r="E437" s="5"/>
      <c r="F437" s="6"/>
      <c r="G437" s="6"/>
      <c r="H437" s="5"/>
      <c r="I437" s="5"/>
      <c r="J437" s="5"/>
      <c r="K437" s="5"/>
      <c r="L437" s="5"/>
      <c r="M437" s="5"/>
      <c r="N437" s="5"/>
      <c r="O437" s="5"/>
      <c r="P437" s="5"/>
      <c r="Q437" s="5"/>
      <c r="R437" s="5"/>
      <c r="S437" s="5"/>
      <c r="T437" s="10"/>
      <c r="U437" s="10"/>
      <c r="V437" s="6"/>
      <c r="W437" s="11"/>
      <c r="X437" s="6"/>
      <c r="Y437" s="5"/>
      <c r="Z437" s="5"/>
      <c r="AO437" s="13"/>
      <c r="AS437" s="2"/>
      <c r="BS437" s="14"/>
    </row>
    <row r="438" spans="3:71" ht="12.75">
      <c r="C438" s="22"/>
      <c r="D438" s="5"/>
      <c r="E438" s="5"/>
      <c r="F438" s="6"/>
      <c r="G438" s="6"/>
      <c r="H438" s="5"/>
      <c r="I438" s="5"/>
      <c r="J438" s="5"/>
      <c r="K438" s="5"/>
      <c r="L438" s="5"/>
      <c r="M438" s="5"/>
      <c r="N438" s="5"/>
      <c r="O438" s="5"/>
      <c r="P438" s="5"/>
      <c r="Q438" s="5"/>
      <c r="R438" s="5"/>
      <c r="S438" s="5"/>
      <c r="T438" s="10"/>
      <c r="U438" s="10"/>
      <c r="V438" s="6"/>
      <c r="W438" s="11"/>
      <c r="X438" s="6"/>
      <c r="Y438" s="5"/>
      <c r="Z438" s="5"/>
      <c r="AO438" s="13"/>
      <c r="AS438" s="2"/>
      <c r="BS438" s="14"/>
    </row>
    <row r="439" spans="3:71" ht="12.75">
      <c r="C439" s="22"/>
      <c r="D439" s="5"/>
      <c r="E439" s="5"/>
      <c r="F439" s="6"/>
      <c r="G439" s="6"/>
      <c r="H439" s="5"/>
      <c r="I439" s="5"/>
      <c r="J439" s="5"/>
      <c r="K439" s="5"/>
      <c r="L439" s="5"/>
      <c r="M439" s="5"/>
      <c r="N439" s="5"/>
      <c r="O439" s="5"/>
      <c r="P439" s="5"/>
      <c r="Q439" s="5"/>
      <c r="R439" s="5"/>
      <c r="S439" s="5"/>
      <c r="T439" s="10"/>
      <c r="U439" s="10"/>
      <c r="V439" s="6"/>
      <c r="W439" s="11"/>
      <c r="X439" s="6"/>
      <c r="Y439" s="5"/>
      <c r="Z439" s="5"/>
      <c r="AO439" s="13"/>
      <c r="AS439" s="2"/>
      <c r="BS439" s="14"/>
    </row>
    <row r="440" spans="3:71" ht="12.75">
      <c r="C440" s="22"/>
      <c r="D440" s="5"/>
      <c r="E440" s="5"/>
      <c r="F440" s="6"/>
      <c r="G440" s="6"/>
      <c r="H440" s="5"/>
      <c r="I440" s="5"/>
      <c r="J440" s="5"/>
      <c r="K440" s="5"/>
      <c r="L440" s="5"/>
      <c r="M440" s="5"/>
      <c r="N440" s="5"/>
      <c r="O440" s="5"/>
      <c r="P440" s="5"/>
      <c r="Q440" s="5"/>
      <c r="R440" s="5"/>
      <c r="S440" s="5"/>
      <c r="T440" s="10"/>
      <c r="U440" s="10"/>
      <c r="V440" s="6"/>
      <c r="W440" s="11"/>
      <c r="X440" s="6"/>
      <c r="Y440" s="5"/>
      <c r="Z440" s="5"/>
      <c r="AO440" s="13"/>
      <c r="AS440" s="2"/>
      <c r="BS440" s="14"/>
    </row>
    <row r="441" spans="3:71" ht="12.75">
      <c r="C441" s="22"/>
      <c r="D441" s="5"/>
      <c r="E441" s="5"/>
      <c r="F441" s="6"/>
      <c r="G441" s="6"/>
      <c r="H441" s="5"/>
      <c r="I441" s="5"/>
      <c r="J441" s="5"/>
      <c r="K441" s="5"/>
      <c r="L441" s="5"/>
      <c r="M441" s="5"/>
      <c r="N441" s="5"/>
      <c r="O441" s="5"/>
      <c r="P441" s="5"/>
      <c r="Q441" s="5"/>
      <c r="R441" s="5"/>
      <c r="S441" s="5"/>
      <c r="T441" s="10"/>
      <c r="U441" s="10"/>
      <c r="V441" s="6"/>
      <c r="W441" s="11"/>
      <c r="X441" s="6"/>
      <c r="Y441" s="5"/>
      <c r="Z441" s="5"/>
      <c r="AO441" s="13"/>
      <c r="AS441" s="2"/>
      <c r="BS441" s="14"/>
    </row>
    <row r="442" spans="3:71" ht="12.75">
      <c r="C442" s="22"/>
      <c r="D442" s="5"/>
      <c r="E442" s="5"/>
      <c r="F442" s="6"/>
      <c r="G442" s="6"/>
      <c r="H442" s="5"/>
      <c r="I442" s="5"/>
      <c r="J442" s="5"/>
      <c r="K442" s="5"/>
      <c r="L442" s="5"/>
      <c r="M442" s="5"/>
      <c r="N442" s="5"/>
      <c r="O442" s="5"/>
      <c r="P442" s="5"/>
      <c r="Q442" s="5"/>
      <c r="R442" s="5"/>
      <c r="S442" s="5"/>
      <c r="T442" s="10"/>
      <c r="U442" s="10"/>
      <c r="V442" s="6"/>
      <c r="W442" s="11"/>
      <c r="X442" s="6"/>
      <c r="Y442" s="5"/>
      <c r="Z442" s="5"/>
      <c r="AO442" s="13"/>
      <c r="AS442" s="2"/>
      <c r="BS442" s="14"/>
    </row>
    <row r="443" spans="3:71" ht="12.75">
      <c r="C443" s="22"/>
      <c r="D443" s="5"/>
      <c r="E443" s="5"/>
      <c r="F443" s="6"/>
      <c r="G443" s="6"/>
      <c r="H443" s="5"/>
      <c r="I443" s="5"/>
      <c r="J443" s="5"/>
      <c r="K443" s="5"/>
      <c r="L443" s="5"/>
      <c r="M443" s="5"/>
      <c r="N443" s="5"/>
      <c r="O443" s="5"/>
      <c r="P443" s="5"/>
      <c r="Q443" s="5"/>
      <c r="R443" s="5"/>
      <c r="S443" s="5"/>
      <c r="T443" s="10"/>
      <c r="U443" s="10"/>
      <c r="V443" s="6"/>
      <c r="W443" s="11"/>
      <c r="X443" s="6"/>
      <c r="Y443" s="5"/>
      <c r="Z443" s="5"/>
      <c r="AO443" s="13"/>
      <c r="AS443" s="2"/>
      <c r="BS443" s="14"/>
    </row>
    <row r="444" spans="3:71" ht="12.75">
      <c r="C444" s="22"/>
      <c r="D444" s="5"/>
      <c r="E444" s="5"/>
      <c r="F444" s="6"/>
      <c r="G444" s="6"/>
      <c r="H444" s="5"/>
      <c r="I444" s="5"/>
      <c r="J444" s="5"/>
      <c r="K444" s="5"/>
      <c r="L444" s="5"/>
      <c r="M444" s="5"/>
      <c r="N444" s="5"/>
      <c r="O444" s="5"/>
      <c r="P444" s="5"/>
      <c r="Q444" s="5"/>
      <c r="R444" s="5"/>
      <c r="S444" s="5"/>
      <c r="T444" s="10"/>
      <c r="U444" s="10"/>
      <c r="V444" s="6"/>
      <c r="W444" s="11"/>
      <c r="X444" s="6"/>
      <c r="Y444" s="5"/>
      <c r="Z444" s="5"/>
      <c r="AO444" s="13"/>
      <c r="AS444" s="2"/>
      <c r="BS444" s="14"/>
    </row>
    <row r="445" spans="3:71" ht="12.75">
      <c r="C445" s="22"/>
      <c r="D445" s="5"/>
      <c r="E445" s="5"/>
      <c r="F445" s="6"/>
      <c r="G445" s="6"/>
      <c r="H445" s="5"/>
      <c r="I445" s="5"/>
      <c r="J445" s="5"/>
      <c r="K445" s="5"/>
      <c r="L445" s="5"/>
      <c r="M445" s="5"/>
      <c r="N445" s="5"/>
      <c r="O445" s="5"/>
      <c r="P445" s="5"/>
      <c r="Q445" s="5"/>
      <c r="R445" s="5"/>
      <c r="S445" s="5"/>
      <c r="T445" s="10"/>
      <c r="U445" s="10"/>
      <c r="V445" s="6"/>
      <c r="W445" s="11"/>
      <c r="X445" s="6"/>
      <c r="Y445" s="5"/>
      <c r="Z445" s="5"/>
      <c r="AO445" s="13"/>
      <c r="AS445" s="2"/>
      <c r="BS445" s="14"/>
    </row>
    <row r="446" spans="3:71" ht="12.75">
      <c r="C446" s="22"/>
      <c r="D446" s="5"/>
      <c r="E446" s="5"/>
      <c r="F446" s="6"/>
      <c r="G446" s="6"/>
      <c r="H446" s="5"/>
      <c r="I446" s="5"/>
      <c r="J446" s="5"/>
      <c r="K446" s="5"/>
      <c r="L446" s="5"/>
      <c r="M446" s="5"/>
      <c r="N446" s="5"/>
      <c r="O446" s="5"/>
      <c r="P446" s="5"/>
      <c r="Q446" s="5"/>
      <c r="R446" s="5"/>
      <c r="S446" s="5"/>
      <c r="T446" s="10"/>
      <c r="U446" s="10"/>
      <c r="V446" s="6"/>
      <c r="W446" s="11"/>
      <c r="X446" s="6"/>
      <c r="Y446" s="5"/>
      <c r="Z446" s="5"/>
      <c r="AO446" s="13"/>
      <c r="AS446" s="2"/>
      <c r="BS446" s="14"/>
    </row>
    <row r="447" spans="3:71" ht="12.75">
      <c r="C447" s="22"/>
      <c r="D447" s="5"/>
      <c r="E447" s="5"/>
      <c r="F447" s="6"/>
      <c r="G447" s="6"/>
      <c r="H447" s="5"/>
      <c r="I447" s="5"/>
      <c r="J447" s="5"/>
      <c r="K447" s="5"/>
      <c r="L447" s="5"/>
      <c r="M447" s="5"/>
      <c r="N447" s="5"/>
      <c r="O447" s="5"/>
      <c r="P447" s="5"/>
      <c r="Q447" s="5"/>
      <c r="R447" s="5"/>
      <c r="S447" s="5"/>
      <c r="T447" s="10"/>
      <c r="U447" s="10"/>
      <c r="V447" s="6"/>
      <c r="W447" s="11"/>
      <c r="X447" s="6"/>
      <c r="Y447" s="5"/>
      <c r="Z447" s="5"/>
      <c r="AO447" s="13"/>
      <c r="AS447" s="2"/>
      <c r="BS447" s="14"/>
    </row>
    <row r="448" spans="3:71" ht="12.75">
      <c r="C448" s="22"/>
      <c r="D448" s="5"/>
      <c r="E448" s="5"/>
      <c r="F448" s="6"/>
      <c r="G448" s="6"/>
      <c r="H448" s="5"/>
      <c r="I448" s="5"/>
      <c r="J448" s="5"/>
      <c r="K448" s="5"/>
      <c r="L448" s="5"/>
      <c r="M448" s="5"/>
      <c r="N448" s="5"/>
      <c r="O448" s="5"/>
      <c r="P448" s="5"/>
      <c r="Q448" s="5"/>
      <c r="R448" s="5"/>
      <c r="S448" s="5"/>
      <c r="T448" s="10"/>
      <c r="U448" s="10"/>
      <c r="V448" s="6"/>
      <c r="W448" s="11"/>
      <c r="X448" s="6"/>
      <c r="Y448" s="5"/>
      <c r="Z448" s="5"/>
      <c r="AO448" s="13"/>
      <c r="AS448" s="2"/>
      <c r="BS448" s="14"/>
    </row>
    <row r="449" spans="3:71" ht="12.75">
      <c r="C449" s="22"/>
      <c r="D449" s="5"/>
      <c r="E449" s="5"/>
      <c r="F449" s="6"/>
      <c r="G449" s="6"/>
      <c r="H449" s="5"/>
      <c r="I449" s="5"/>
      <c r="J449" s="5"/>
      <c r="K449" s="5"/>
      <c r="L449" s="5"/>
      <c r="M449" s="5"/>
      <c r="N449" s="5"/>
      <c r="O449" s="5"/>
      <c r="P449" s="5"/>
      <c r="Q449" s="5"/>
      <c r="R449" s="5"/>
      <c r="S449" s="5"/>
      <c r="T449" s="10"/>
      <c r="U449" s="10"/>
      <c r="V449" s="6"/>
      <c r="W449" s="11"/>
      <c r="X449" s="6"/>
      <c r="Y449" s="5"/>
      <c r="Z449" s="5"/>
      <c r="AO449" s="13"/>
      <c r="AS449" s="2"/>
      <c r="BS449" s="14"/>
    </row>
    <row r="450" spans="3:71" ht="12.75">
      <c r="C450" s="22"/>
      <c r="D450" s="5"/>
      <c r="E450" s="5"/>
      <c r="F450" s="6"/>
      <c r="G450" s="6"/>
      <c r="H450" s="5"/>
      <c r="I450" s="5"/>
      <c r="J450" s="5"/>
      <c r="K450" s="5"/>
      <c r="L450" s="5"/>
      <c r="M450" s="5"/>
      <c r="N450" s="5"/>
      <c r="O450" s="5"/>
      <c r="P450" s="5"/>
      <c r="Q450" s="5"/>
      <c r="R450" s="5"/>
      <c r="S450" s="5"/>
      <c r="T450" s="10"/>
      <c r="U450" s="10"/>
      <c r="V450" s="6"/>
      <c r="W450" s="11"/>
      <c r="X450" s="6"/>
      <c r="Y450" s="5"/>
      <c r="Z450" s="5"/>
      <c r="AO450" s="13"/>
      <c r="AS450" s="2"/>
      <c r="BS450" s="14"/>
    </row>
    <row r="451" spans="3:71" ht="12.75">
      <c r="C451" s="22"/>
      <c r="D451" s="5"/>
      <c r="E451" s="5"/>
      <c r="F451" s="6"/>
      <c r="G451" s="6"/>
      <c r="H451" s="5"/>
      <c r="I451" s="5"/>
      <c r="J451" s="5"/>
      <c r="K451" s="5"/>
      <c r="L451" s="5"/>
      <c r="M451" s="5"/>
      <c r="N451" s="5"/>
      <c r="O451" s="5"/>
      <c r="P451" s="5"/>
      <c r="Q451" s="5"/>
      <c r="R451" s="5"/>
      <c r="S451" s="5"/>
      <c r="T451" s="10"/>
      <c r="U451" s="10"/>
      <c r="V451" s="6"/>
      <c r="W451" s="11"/>
      <c r="X451" s="6"/>
      <c r="Y451" s="5"/>
      <c r="Z451" s="5"/>
      <c r="AO451" s="13"/>
      <c r="AS451" s="2"/>
      <c r="BS451" s="14"/>
    </row>
    <row r="452" spans="3:71" ht="12.75">
      <c r="C452" s="22"/>
      <c r="D452" s="5"/>
      <c r="E452" s="5"/>
      <c r="F452" s="6"/>
      <c r="G452" s="6"/>
      <c r="H452" s="5"/>
      <c r="I452" s="5"/>
      <c r="J452" s="5"/>
      <c r="K452" s="5"/>
      <c r="L452" s="5"/>
      <c r="M452" s="5"/>
      <c r="N452" s="5"/>
      <c r="O452" s="5"/>
      <c r="P452" s="5"/>
      <c r="Q452" s="5"/>
      <c r="R452" s="5"/>
      <c r="S452" s="5"/>
      <c r="T452" s="10"/>
      <c r="U452" s="10"/>
      <c r="V452" s="6"/>
      <c r="W452" s="11"/>
      <c r="X452" s="6"/>
      <c r="Y452" s="5"/>
      <c r="Z452" s="5"/>
      <c r="AO452" s="13"/>
      <c r="AS452" s="2"/>
      <c r="BS452" s="14"/>
    </row>
    <row r="453" spans="3:71" ht="12.75">
      <c r="C453" s="22"/>
      <c r="D453" s="5"/>
      <c r="E453" s="5"/>
      <c r="F453" s="6"/>
      <c r="G453" s="6"/>
      <c r="H453" s="5"/>
      <c r="I453" s="5"/>
      <c r="J453" s="5"/>
      <c r="K453" s="5"/>
      <c r="L453" s="5"/>
      <c r="M453" s="5"/>
      <c r="N453" s="5"/>
      <c r="O453" s="5"/>
      <c r="P453" s="5"/>
      <c r="Q453" s="5"/>
      <c r="R453" s="5"/>
      <c r="S453" s="5"/>
      <c r="T453" s="10"/>
      <c r="U453" s="10"/>
      <c r="V453" s="6"/>
      <c r="W453" s="11"/>
      <c r="X453" s="6"/>
      <c r="Y453" s="5"/>
      <c r="Z453" s="5"/>
      <c r="AO453" s="13"/>
      <c r="AS453" s="2"/>
      <c r="BS453" s="14"/>
    </row>
    <row r="454" spans="3:71" ht="12.75">
      <c r="C454" s="22"/>
      <c r="D454" s="5"/>
      <c r="E454" s="5"/>
      <c r="F454" s="6"/>
      <c r="G454" s="6"/>
      <c r="H454" s="5"/>
      <c r="I454" s="5"/>
      <c r="J454" s="5"/>
      <c r="K454" s="5"/>
      <c r="L454" s="5"/>
      <c r="M454" s="5"/>
      <c r="N454" s="5"/>
      <c r="O454" s="5"/>
      <c r="P454" s="5"/>
      <c r="Q454" s="5"/>
      <c r="R454" s="5"/>
      <c r="S454" s="5"/>
      <c r="T454" s="10"/>
      <c r="U454" s="10"/>
      <c r="V454" s="6"/>
      <c r="W454" s="11"/>
      <c r="X454" s="6"/>
      <c r="Y454" s="5"/>
      <c r="Z454" s="5"/>
      <c r="AO454" s="13"/>
      <c r="AS454" s="2"/>
      <c r="BS454" s="14"/>
    </row>
    <row r="455" spans="3:71" ht="12.75">
      <c r="C455" s="22"/>
      <c r="D455" s="5"/>
      <c r="E455" s="5"/>
      <c r="F455" s="6"/>
      <c r="G455" s="6"/>
      <c r="H455" s="5"/>
      <c r="I455" s="5"/>
      <c r="J455" s="5"/>
      <c r="K455" s="5"/>
      <c r="L455" s="5"/>
      <c r="M455" s="5"/>
      <c r="N455" s="5"/>
      <c r="O455" s="5"/>
      <c r="P455" s="5"/>
      <c r="Q455" s="5"/>
      <c r="R455" s="5"/>
      <c r="S455" s="5"/>
      <c r="T455" s="10"/>
      <c r="U455" s="10"/>
      <c r="V455" s="6"/>
      <c r="W455" s="11"/>
      <c r="X455" s="6"/>
      <c r="Y455" s="5"/>
      <c r="Z455" s="5"/>
      <c r="AO455" s="13"/>
      <c r="AS455" s="2"/>
      <c r="BS455" s="14"/>
    </row>
    <row r="456" spans="3:71" ht="12.75">
      <c r="C456" s="22"/>
      <c r="D456" s="5"/>
      <c r="E456" s="5"/>
      <c r="F456" s="6"/>
      <c r="G456" s="6"/>
      <c r="H456" s="5"/>
      <c r="I456" s="5"/>
      <c r="J456" s="5"/>
      <c r="K456" s="5"/>
      <c r="L456" s="5"/>
      <c r="M456" s="5"/>
      <c r="N456" s="5"/>
      <c r="O456" s="5"/>
      <c r="P456" s="5"/>
      <c r="Q456" s="5"/>
      <c r="R456" s="5"/>
      <c r="S456" s="5"/>
      <c r="T456" s="10"/>
      <c r="U456" s="10"/>
      <c r="V456" s="6"/>
      <c r="W456" s="11"/>
      <c r="X456" s="6"/>
      <c r="Y456" s="5"/>
      <c r="Z456" s="5"/>
      <c r="AO456" s="13"/>
      <c r="AS456" s="2"/>
      <c r="BS456" s="14"/>
    </row>
    <row r="457" spans="3:71" ht="12.75">
      <c r="C457" s="22"/>
      <c r="D457" s="5"/>
      <c r="E457" s="5"/>
      <c r="F457" s="6"/>
      <c r="G457" s="6"/>
      <c r="H457" s="5"/>
      <c r="I457" s="5"/>
      <c r="J457" s="5"/>
      <c r="K457" s="5"/>
      <c r="L457" s="5"/>
      <c r="M457" s="5"/>
      <c r="N457" s="5"/>
      <c r="O457" s="5"/>
      <c r="P457" s="5"/>
      <c r="Q457" s="5"/>
      <c r="R457" s="5"/>
      <c r="S457" s="5"/>
      <c r="T457" s="10"/>
      <c r="U457" s="10"/>
      <c r="V457" s="6"/>
      <c r="W457" s="11"/>
      <c r="X457" s="6"/>
      <c r="Y457" s="5"/>
      <c r="Z457" s="5"/>
      <c r="AO457" s="13"/>
      <c r="AS457" s="2"/>
      <c r="BS457" s="14"/>
    </row>
    <row r="458" spans="3:71" ht="12.75">
      <c r="C458" s="22"/>
      <c r="D458" s="5"/>
      <c r="E458" s="5"/>
      <c r="F458" s="6"/>
      <c r="G458" s="6"/>
      <c r="H458" s="5"/>
      <c r="I458" s="5"/>
      <c r="J458" s="5"/>
      <c r="K458" s="5"/>
      <c r="L458" s="5"/>
      <c r="M458" s="5"/>
      <c r="N458" s="5"/>
      <c r="O458" s="5"/>
      <c r="P458" s="5"/>
      <c r="Q458" s="5"/>
      <c r="R458" s="5"/>
      <c r="S458" s="5"/>
      <c r="T458" s="10"/>
      <c r="U458" s="10"/>
      <c r="V458" s="6"/>
      <c r="W458" s="11"/>
      <c r="X458" s="6"/>
      <c r="Y458" s="5"/>
      <c r="Z458" s="5"/>
      <c r="AO458" s="13"/>
      <c r="AS458" s="2"/>
      <c r="BS458" s="14"/>
    </row>
    <row r="459" spans="3:71" ht="12.75">
      <c r="C459" s="22"/>
      <c r="D459" s="5"/>
      <c r="E459" s="5"/>
      <c r="F459" s="6"/>
      <c r="G459" s="6"/>
      <c r="H459" s="5"/>
      <c r="I459" s="5"/>
      <c r="J459" s="5"/>
      <c r="K459" s="5"/>
      <c r="L459" s="5"/>
      <c r="M459" s="5"/>
      <c r="N459" s="5"/>
      <c r="O459" s="5"/>
      <c r="P459" s="5"/>
      <c r="Q459" s="5"/>
      <c r="R459" s="5"/>
      <c r="S459" s="5"/>
      <c r="T459" s="10"/>
      <c r="U459" s="10"/>
      <c r="V459" s="6"/>
      <c r="W459" s="11"/>
      <c r="X459" s="6"/>
      <c r="Y459" s="5"/>
      <c r="Z459" s="5"/>
      <c r="AO459" s="13"/>
      <c r="AS459" s="2"/>
      <c r="BS459" s="14"/>
    </row>
    <row r="460" spans="3:71" ht="12.75">
      <c r="C460" s="22"/>
      <c r="D460" s="5"/>
      <c r="E460" s="5"/>
      <c r="F460" s="6"/>
      <c r="G460" s="6"/>
      <c r="H460" s="5"/>
      <c r="I460" s="5"/>
      <c r="J460" s="5"/>
      <c r="K460" s="5"/>
      <c r="L460" s="5"/>
      <c r="M460" s="5"/>
      <c r="N460" s="5"/>
      <c r="O460" s="5"/>
      <c r="P460" s="5"/>
      <c r="Q460" s="5"/>
      <c r="R460" s="5"/>
      <c r="S460" s="5"/>
      <c r="T460" s="10"/>
      <c r="U460" s="10"/>
      <c r="V460" s="6"/>
      <c r="W460" s="11"/>
      <c r="X460" s="6"/>
      <c r="Y460" s="5"/>
      <c r="Z460" s="5"/>
      <c r="AO460" s="13"/>
      <c r="AS460" s="2"/>
      <c r="BS460" s="14"/>
    </row>
    <row r="461" spans="3:71" ht="12.75">
      <c r="C461" s="22"/>
      <c r="D461" s="5"/>
      <c r="E461" s="5"/>
      <c r="F461" s="6"/>
      <c r="G461" s="6"/>
      <c r="H461" s="5"/>
      <c r="I461" s="5"/>
      <c r="J461" s="5"/>
      <c r="K461" s="5"/>
      <c r="L461" s="5"/>
      <c r="M461" s="5"/>
      <c r="N461" s="5"/>
      <c r="O461" s="5"/>
      <c r="P461" s="5"/>
      <c r="Q461" s="5"/>
      <c r="R461" s="5"/>
      <c r="S461" s="5"/>
      <c r="T461" s="10"/>
      <c r="U461" s="10"/>
      <c r="V461" s="6"/>
      <c r="W461" s="11"/>
      <c r="X461" s="6"/>
      <c r="Y461" s="5"/>
      <c r="Z461" s="5"/>
      <c r="AO461" s="13"/>
      <c r="AS461" s="2"/>
      <c r="BS461" s="14"/>
    </row>
    <row r="462" spans="3:71" ht="12.75">
      <c r="C462" s="22"/>
      <c r="D462" s="5"/>
      <c r="E462" s="5"/>
      <c r="F462" s="6"/>
      <c r="G462" s="6"/>
      <c r="H462" s="5"/>
      <c r="I462" s="5"/>
      <c r="J462" s="5"/>
      <c r="K462" s="5"/>
      <c r="L462" s="5"/>
      <c r="M462" s="5"/>
      <c r="N462" s="5"/>
      <c r="O462" s="5"/>
      <c r="P462" s="5"/>
      <c r="Q462" s="5"/>
      <c r="R462" s="5"/>
      <c r="S462" s="5"/>
      <c r="T462" s="10"/>
      <c r="U462" s="10"/>
      <c r="V462" s="6"/>
      <c r="W462" s="11"/>
      <c r="X462" s="6"/>
      <c r="Y462" s="5"/>
      <c r="Z462" s="5"/>
      <c r="AO462" s="13"/>
      <c r="AS462" s="2"/>
      <c r="BS462" s="14"/>
    </row>
    <row r="463" spans="3:71" ht="12.75">
      <c r="C463" s="22"/>
      <c r="D463" s="5"/>
      <c r="E463" s="5"/>
      <c r="F463" s="6"/>
      <c r="G463" s="6"/>
      <c r="H463" s="5"/>
      <c r="I463" s="5"/>
      <c r="J463" s="5"/>
      <c r="K463" s="5"/>
      <c r="L463" s="5"/>
      <c r="M463" s="5"/>
      <c r="N463" s="5"/>
      <c r="O463" s="5"/>
      <c r="P463" s="5"/>
      <c r="Q463" s="5"/>
      <c r="R463" s="5"/>
      <c r="S463" s="5"/>
      <c r="T463" s="10"/>
      <c r="U463" s="10"/>
      <c r="V463" s="6"/>
      <c r="W463" s="11"/>
      <c r="X463" s="6"/>
      <c r="Y463" s="5"/>
      <c r="Z463" s="5"/>
      <c r="AO463" s="13"/>
      <c r="AS463" s="2"/>
      <c r="BS463" s="14"/>
    </row>
    <row r="464" spans="3:71" ht="12.75">
      <c r="C464" s="22"/>
      <c r="D464" s="5"/>
      <c r="E464" s="5"/>
      <c r="F464" s="6"/>
      <c r="G464" s="6"/>
      <c r="H464" s="5"/>
      <c r="I464" s="5"/>
      <c r="J464" s="5"/>
      <c r="K464" s="5"/>
      <c r="L464" s="5"/>
      <c r="M464" s="5"/>
      <c r="N464" s="5"/>
      <c r="O464" s="5"/>
      <c r="P464" s="5"/>
      <c r="Q464" s="5"/>
      <c r="R464" s="5"/>
      <c r="S464" s="5"/>
      <c r="T464" s="10"/>
      <c r="U464" s="10"/>
      <c r="V464" s="6"/>
      <c r="W464" s="11"/>
      <c r="X464" s="6"/>
      <c r="Y464" s="5"/>
      <c r="Z464" s="5"/>
      <c r="AO464" s="13"/>
      <c r="AS464" s="2"/>
      <c r="BS464" s="14"/>
    </row>
    <row r="465" spans="3:71" ht="12.75">
      <c r="C465" s="22"/>
      <c r="D465" s="5"/>
      <c r="E465" s="5"/>
      <c r="F465" s="6"/>
      <c r="G465" s="6"/>
      <c r="H465" s="5"/>
      <c r="I465" s="5"/>
      <c r="J465" s="5"/>
      <c r="K465" s="5"/>
      <c r="L465" s="5"/>
      <c r="M465" s="5"/>
      <c r="N465" s="5"/>
      <c r="O465" s="5"/>
      <c r="P465" s="5"/>
      <c r="Q465" s="5"/>
      <c r="R465" s="5"/>
      <c r="S465" s="5"/>
      <c r="T465" s="10"/>
      <c r="U465" s="10"/>
      <c r="V465" s="6"/>
      <c r="W465" s="11"/>
      <c r="X465" s="6"/>
      <c r="Y465" s="5"/>
      <c r="Z465" s="5"/>
      <c r="AO465" s="13"/>
      <c r="AS465" s="2"/>
      <c r="BS465" s="14"/>
    </row>
    <row r="466" spans="3:71" ht="12.75">
      <c r="C466" s="22"/>
      <c r="D466" s="5"/>
      <c r="E466" s="5"/>
      <c r="F466" s="6"/>
      <c r="G466" s="6"/>
      <c r="H466" s="5"/>
      <c r="I466" s="5"/>
      <c r="J466" s="5"/>
      <c r="K466" s="5"/>
      <c r="L466" s="5"/>
      <c r="M466" s="5"/>
      <c r="N466" s="5"/>
      <c r="O466" s="5"/>
      <c r="P466" s="5"/>
      <c r="Q466" s="5"/>
      <c r="R466" s="5"/>
      <c r="S466" s="5"/>
      <c r="T466" s="10"/>
      <c r="U466" s="10"/>
      <c r="V466" s="6"/>
      <c r="W466" s="11"/>
      <c r="X466" s="6"/>
      <c r="Y466" s="5"/>
      <c r="Z466" s="5"/>
      <c r="AO466" s="13"/>
      <c r="AS466" s="2"/>
      <c r="BS466" s="14"/>
    </row>
    <row r="467" spans="3:71" ht="12.75">
      <c r="C467" s="22"/>
      <c r="D467" s="5"/>
      <c r="E467" s="5"/>
      <c r="F467" s="6"/>
      <c r="G467" s="6"/>
      <c r="H467" s="5"/>
      <c r="I467" s="5"/>
      <c r="J467" s="5"/>
      <c r="K467" s="5"/>
      <c r="L467" s="5"/>
      <c r="M467" s="5"/>
      <c r="N467" s="5"/>
      <c r="O467" s="5"/>
      <c r="P467" s="5"/>
      <c r="Q467" s="5"/>
      <c r="R467" s="5"/>
      <c r="S467" s="5"/>
      <c r="T467" s="10"/>
      <c r="U467" s="10"/>
      <c r="V467" s="6"/>
      <c r="W467" s="11"/>
      <c r="X467" s="6"/>
      <c r="Y467" s="5"/>
      <c r="Z467" s="5"/>
      <c r="AO467" s="13"/>
      <c r="AS467" s="2"/>
      <c r="BS467" s="14"/>
    </row>
    <row r="468" spans="3:71" ht="12.75">
      <c r="C468" s="22"/>
      <c r="D468" s="5"/>
      <c r="E468" s="5"/>
      <c r="F468" s="6"/>
      <c r="G468" s="6"/>
      <c r="H468" s="5"/>
      <c r="I468" s="5"/>
      <c r="J468" s="5"/>
      <c r="K468" s="5"/>
      <c r="L468" s="5"/>
      <c r="M468" s="5"/>
      <c r="N468" s="5"/>
      <c r="O468" s="5"/>
      <c r="P468" s="5"/>
      <c r="Q468" s="5"/>
      <c r="R468" s="5"/>
      <c r="S468" s="5"/>
      <c r="T468" s="10"/>
      <c r="U468" s="10"/>
      <c r="V468" s="6"/>
      <c r="W468" s="11"/>
      <c r="X468" s="6"/>
      <c r="Y468" s="5"/>
      <c r="Z468" s="5"/>
      <c r="AO468" s="13"/>
      <c r="AS468" s="2"/>
      <c r="BS468" s="14"/>
    </row>
    <row r="469" spans="3:71" ht="12.75">
      <c r="C469" s="22"/>
      <c r="D469" s="5"/>
      <c r="E469" s="5"/>
      <c r="F469" s="6"/>
      <c r="G469" s="6"/>
      <c r="H469" s="5"/>
      <c r="I469" s="5"/>
      <c r="J469" s="5"/>
      <c r="K469" s="5"/>
      <c r="L469" s="5"/>
      <c r="M469" s="5"/>
      <c r="N469" s="5"/>
      <c r="O469" s="5"/>
      <c r="P469" s="5"/>
      <c r="Q469" s="5"/>
      <c r="R469" s="5"/>
      <c r="S469" s="5"/>
      <c r="T469" s="10"/>
      <c r="U469" s="10"/>
      <c r="V469" s="6"/>
      <c r="W469" s="11"/>
      <c r="X469" s="6"/>
      <c r="Y469" s="5"/>
      <c r="Z469" s="5"/>
      <c r="AO469" s="13"/>
      <c r="AS469" s="2"/>
      <c r="BS469" s="14"/>
    </row>
    <row r="470" spans="3:71" ht="12.75">
      <c r="C470" s="22"/>
      <c r="D470" s="5"/>
      <c r="E470" s="5"/>
      <c r="F470" s="6"/>
      <c r="G470" s="6"/>
      <c r="H470" s="5"/>
      <c r="I470" s="5"/>
      <c r="J470" s="5"/>
      <c r="K470" s="5"/>
      <c r="L470" s="5"/>
      <c r="M470" s="5"/>
      <c r="N470" s="5"/>
      <c r="O470" s="5"/>
      <c r="P470" s="5"/>
      <c r="Q470" s="5"/>
      <c r="R470" s="5"/>
      <c r="S470" s="5"/>
      <c r="T470" s="10"/>
      <c r="U470" s="10"/>
      <c r="V470" s="6"/>
      <c r="W470" s="11"/>
      <c r="X470" s="6"/>
      <c r="Y470" s="5"/>
      <c r="Z470" s="5"/>
      <c r="AO470" s="13"/>
      <c r="AS470" s="2"/>
      <c r="BS470" s="14"/>
    </row>
    <row r="471" spans="3:71" ht="12.75">
      <c r="C471" s="22"/>
      <c r="D471" s="5"/>
      <c r="E471" s="5"/>
      <c r="F471" s="6"/>
      <c r="G471" s="6"/>
      <c r="H471" s="5"/>
      <c r="I471" s="5"/>
      <c r="J471" s="5"/>
      <c r="K471" s="5"/>
      <c r="L471" s="5"/>
      <c r="M471" s="5"/>
      <c r="N471" s="5"/>
      <c r="O471" s="5"/>
      <c r="P471" s="5"/>
      <c r="Q471" s="5"/>
      <c r="R471" s="5"/>
      <c r="S471" s="5"/>
      <c r="T471" s="10"/>
      <c r="U471" s="10"/>
      <c r="V471" s="6"/>
      <c r="W471" s="11"/>
      <c r="X471" s="6"/>
      <c r="Y471" s="5"/>
      <c r="Z471" s="5"/>
      <c r="AO471" s="13"/>
      <c r="AS471" s="2"/>
      <c r="BS471" s="14"/>
    </row>
    <row r="472" spans="3:71" ht="12.75">
      <c r="C472" s="22"/>
      <c r="D472" s="5"/>
      <c r="E472" s="5"/>
      <c r="F472" s="6"/>
      <c r="G472" s="6"/>
      <c r="H472" s="5"/>
      <c r="I472" s="5"/>
      <c r="J472" s="5"/>
      <c r="K472" s="5"/>
      <c r="L472" s="5"/>
      <c r="M472" s="5"/>
      <c r="N472" s="5"/>
      <c r="O472" s="5"/>
      <c r="P472" s="5"/>
      <c r="Q472" s="5"/>
      <c r="R472" s="5"/>
      <c r="S472" s="5"/>
      <c r="T472" s="10"/>
      <c r="U472" s="10"/>
      <c r="V472" s="6"/>
      <c r="W472" s="11"/>
      <c r="X472" s="6"/>
      <c r="Y472" s="5"/>
      <c r="Z472" s="5"/>
      <c r="AO472" s="13"/>
      <c r="AS472" s="2"/>
      <c r="BS472" s="14"/>
    </row>
    <row r="473" spans="3:71" ht="12.75">
      <c r="C473" s="22"/>
      <c r="D473" s="5"/>
      <c r="E473" s="5"/>
      <c r="F473" s="6"/>
      <c r="G473" s="6"/>
      <c r="H473" s="5"/>
      <c r="I473" s="5"/>
      <c r="J473" s="5"/>
      <c r="K473" s="5"/>
      <c r="L473" s="5"/>
      <c r="M473" s="5"/>
      <c r="N473" s="5"/>
      <c r="O473" s="5"/>
      <c r="P473" s="5"/>
      <c r="Q473" s="5"/>
      <c r="R473" s="5"/>
      <c r="S473" s="5"/>
      <c r="T473" s="10"/>
      <c r="U473" s="10"/>
      <c r="V473" s="6"/>
      <c r="W473" s="11"/>
      <c r="X473" s="6"/>
      <c r="Y473" s="5"/>
      <c r="Z473" s="5"/>
      <c r="AO473" s="13"/>
      <c r="AS473" s="2"/>
      <c r="BS473" s="14"/>
    </row>
    <row r="474" spans="3:71" ht="12.75">
      <c r="C474" s="22"/>
      <c r="D474" s="5"/>
      <c r="E474" s="5"/>
      <c r="F474" s="6"/>
      <c r="G474" s="6"/>
      <c r="H474" s="5"/>
      <c r="I474" s="5"/>
      <c r="J474" s="5"/>
      <c r="K474" s="5"/>
      <c r="L474" s="5"/>
      <c r="M474" s="5"/>
      <c r="N474" s="5"/>
      <c r="O474" s="5"/>
      <c r="P474" s="5"/>
      <c r="Q474" s="5"/>
      <c r="R474" s="5"/>
      <c r="S474" s="5"/>
      <c r="T474" s="10"/>
      <c r="U474" s="10"/>
      <c r="V474" s="6"/>
      <c r="W474" s="11"/>
      <c r="X474" s="6"/>
      <c r="Y474" s="5"/>
      <c r="Z474" s="5"/>
      <c r="AO474" s="13"/>
      <c r="AS474" s="2"/>
      <c r="BS474" s="14"/>
    </row>
    <row r="475" spans="3:71" ht="12.75">
      <c r="C475" s="22"/>
      <c r="D475" s="5"/>
      <c r="E475" s="5"/>
      <c r="F475" s="6"/>
      <c r="G475" s="6"/>
      <c r="H475" s="5"/>
      <c r="I475" s="5"/>
      <c r="J475" s="5"/>
      <c r="K475" s="5"/>
      <c r="L475" s="5"/>
      <c r="M475" s="5"/>
      <c r="N475" s="5"/>
      <c r="O475" s="5"/>
      <c r="P475" s="5"/>
      <c r="Q475" s="5"/>
      <c r="R475" s="5"/>
      <c r="S475" s="5"/>
      <c r="T475" s="10"/>
      <c r="U475" s="10"/>
      <c r="V475" s="6"/>
      <c r="W475" s="11"/>
      <c r="X475" s="6"/>
      <c r="Y475" s="5"/>
      <c r="Z475" s="5"/>
      <c r="AO475" s="13"/>
      <c r="AS475" s="2"/>
      <c r="BS475" s="14"/>
    </row>
    <row r="476" spans="3:71" ht="12.75">
      <c r="C476" s="22"/>
      <c r="D476" s="5"/>
      <c r="E476" s="5"/>
      <c r="F476" s="6"/>
      <c r="G476" s="6"/>
      <c r="H476" s="5"/>
      <c r="I476" s="5"/>
      <c r="J476" s="5"/>
      <c r="K476" s="5"/>
      <c r="L476" s="5"/>
      <c r="M476" s="5"/>
      <c r="N476" s="5"/>
      <c r="O476" s="5"/>
      <c r="P476" s="5"/>
      <c r="Q476" s="5"/>
      <c r="R476" s="5"/>
      <c r="S476" s="5"/>
      <c r="T476" s="10"/>
      <c r="U476" s="10"/>
      <c r="V476" s="6"/>
      <c r="W476" s="11"/>
      <c r="X476" s="6"/>
      <c r="Y476" s="5"/>
      <c r="Z476" s="5"/>
      <c r="AO476" s="13"/>
      <c r="AS476" s="2"/>
      <c r="BS476" s="14"/>
    </row>
    <row r="477" spans="3:71" ht="12.75">
      <c r="C477" s="22"/>
      <c r="D477" s="5"/>
      <c r="E477" s="5"/>
      <c r="F477" s="6"/>
      <c r="G477" s="6"/>
      <c r="H477" s="5"/>
      <c r="I477" s="5"/>
      <c r="J477" s="5"/>
      <c r="K477" s="5"/>
      <c r="L477" s="5"/>
      <c r="M477" s="5"/>
      <c r="N477" s="5"/>
      <c r="O477" s="5"/>
      <c r="P477" s="5"/>
      <c r="Q477" s="5"/>
      <c r="R477" s="5"/>
      <c r="S477" s="5"/>
      <c r="T477" s="10"/>
      <c r="U477" s="10"/>
      <c r="V477" s="6"/>
      <c r="W477" s="11"/>
      <c r="X477" s="6"/>
      <c r="Y477" s="5"/>
      <c r="Z477" s="5"/>
      <c r="AO477" s="13"/>
      <c r="AS477" s="2"/>
      <c r="BS477" s="14"/>
    </row>
    <row r="478" spans="3:71" ht="12.75">
      <c r="C478" s="22"/>
      <c r="D478" s="5"/>
      <c r="E478" s="5"/>
      <c r="F478" s="6"/>
      <c r="G478" s="6"/>
      <c r="H478" s="5"/>
      <c r="I478" s="5"/>
      <c r="J478" s="5"/>
      <c r="K478" s="5"/>
      <c r="L478" s="5"/>
      <c r="M478" s="5"/>
      <c r="N478" s="5"/>
      <c r="O478" s="5"/>
      <c r="P478" s="5"/>
      <c r="Q478" s="5"/>
      <c r="R478" s="5"/>
      <c r="S478" s="5"/>
      <c r="T478" s="10"/>
      <c r="U478" s="10"/>
      <c r="V478" s="6"/>
      <c r="W478" s="11"/>
      <c r="X478" s="6"/>
      <c r="Y478" s="5"/>
      <c r="Z478" s="5"/>
      <c r="AO478" s="13"/>
      <c r="AS478" s="2"/>
      <c r="BS478" s="14"/>
    </row>
    <row r="479" spans="3:71" ht="12.75">
      <c r="C479" s="22"/>
      <c r="D479" s="5"/>
      <c r="E479" s="5"/>
      <c r="F479" s="6"/>
      <c r="G479" s="6"/>
      <c r="H479" s="5"/>
      <c r="I479" s="5"/>
      <c r="J479" s="5"/>
      <c r="K479" s="5"/>
      <c r="L479" s="5"/>
      <c r="M479" s="5"/>
      <c r="N479" s="5"/>
      <c r="O479" s="5"/>
      <c r="P479" s="5"/>
      <c r="Q479" s="5"/>
      <c r="R479" s="5"/>
      <c r="S479" s="5"/>
      <c r="T479" s="10"/>
      <c r="U479" s="10"/>
      <c r="V479" s="6"/>
      <c r="W479" s="11"/>
      <c r="X479" s="6"/>
      <c r="Y479" s="5"/>
      <c r="Z479" s="5"/>
      <c r="AO479" s="13"/>
      <c r="AS479" s="2"/>
      <c r="BS479" s="14"/>
    </row>
    <row r="480" spans="3:71" ht="12.75">
      <c r="C480" s="22"/>
      <c r="D480" s="5"/>
      <c r="E480" s="5"/>
      <c r="F480" s="6"/>
      <c r="G480" s="6"/>
      <c r="H480" s="5"/>
      <c r="I480" s="5"/>
      <c r="J480" s="5"/>
      <c r="K480" s="5"/>
      <c r="L480" s="5"/>
      <c r="M480" s="5"/>
      <c r="N480" s="5"/>
      <c r="O480" s="5"/>
      <c r="P480" s="5"/>
      <c r="Q480" s="5"/>
      <c r="R480" s="5"/>
      <c r="S480" s="5"/>
      <c r="T480" s="10"/>
      <c r="U480" s="10"/>
      <c r="V480" s="6"/>
      <c r="W480" s="11"/>
      <c r="X480" s="6"/>
      <c r="Y480" s="5"/>
      <c r="Z480" s="5"/>
      <c r="AO480" s="13"/>
      <c r="AS480" s="2"/>
      <c r="BS480" s="14"/>
    </row>
    <row r="481" spans="3:71" ht="12.75">
      <c r="C481" s="22"/>
      <c r="D481" s="5"/>
      <c r="E481" s="5"/>
      <c r="F481" s="6"/>
      <c r="G481" s="6"/>
      <c r="H481" s="5"/>
      <c r="I481" s="5"/>
      <c r="J481" s="5"/>
      <c r="K481" s="5"/>
      <c r="L481" s="5"/>
      <c r="M481" s="5"/>
      <c r="N481" s="5"/>
      <c r="O481" s="5"/>
      <c r="P481" s="5"/>
      <c r="Q481" s="5"/>
      <c r="R481" s="5"/>
      <c r="S481" s="5"/>
      <c r="T481" s="10"/>
      <c r="U481" s="10"/>
      <c r="V481" s="6"/>
      <c r="W481" s="11"/>
      <c r="X481" s="6"/>
      <c r="Y481" s="5"/>
      <c r="Z481" s="5"/>
      <c r="AO481" s="13"/>
      <c r="AS481" s="2"/>
      <c r="BS481" s="14"/>
    </row>
    <row r="482" spans="3:71" ht="12.75">
      <c r="C482" s="22"/>
      <c r="D482" s="5"/>
      <c r="E482" s="5"/>
      <c r="F482" s="6"/>
      <c r="G482" s="6"/>
      <c r="H482" s="5"/>
      <c r="I482" s="5"/>
      <c r="J482" s="5"/>
      <c r="K482" s="5"/>
      <c r="L482" s="5"/>
      <c r="M482" s="5"/>
      <c r="N482" s="5"/>
      <c r="O482" s="5"/>
      <c r="P482" s="5"/>
      <c r="Q482" s="5"/>
      <c r="R482" s="5"/>
      <c r="S482" s="5"/>
      <c r="T482" s="10"/>
      <c r="U482" s="10"/>
      <c r="V482" s="6"/>
      <c r="W482" s="11"/>
      <c r="X482" s="6"/>
      <c r="Y482" s="5"/>
      <c r="Z482" s="5"/>
      <c r="AO482" s="13"/>
      <c r="AS482" s="2"/>
      <c r="BS482" s="14"/>
    </row>
    <row r="483" spans="3:71" ht="12.75">
      <c r="C483" s="22"/>
      <c r="D483" s="5"/>
      <c r="E483" s="5"/>
      <c r="F483" s="6"/>
      <c r="G483" s="6"/>
      <c r="H483" s="5"/>
      <c r="I483" s="5"/>
      <c r="J483" s="5"/>
      <c r="K483" s="5"/>
      <c r="L483" s="5"/>
      <c r="M483" s="5"/>
      <c r="N483" s="5"/>
      <c r="O483" s="5"/>
      <c r="P483" s="5"/>
      <c r="Q483" s="5"/>
      <c r="R483" s="5"/>
      <c r="S483" s="5"/>
      <c r="T483" s="10"/>
      <c r="U483" s="10"/>
      <c r="V483" s="6"/>
      <c r="W483" s="11"/>
      <c r="X483" s="6"/>
      <c r="Y483" s="5"/>
      <c r="Z483" s="5"/>
      <c r="AO483" s="13"/>
      <c r="AS483" s="2"/>
      <c r="BS483" s="14"/>
    </row>
    <row r="484" spans="3:71" ht="12.75">
      <c r="C484" s="22"/>
      <c r="D484" s="5"/>
      <c r="E484" s="5"/>
      <c r="F484" s="6"/>
      <c r="G484" s="6"/>
      <c r="H484" s="5"/>
      <c r="I484" s="5"/>
      <c r="J484" s="5"/>
      <c r="K484" s="5"/>
      <c r="L484" s="5"/>
      <c r="M484" s="5"/>
      <c r="N484" s="5"/>
      <c r="O484" s="5"/>
      <c r="P484" s="5"/>
      <c r="Q484" s="5"/>
      <c r="R484" s="5"/>
      <c r="S484" s="5"/>
      <c r="T484" s="10"/>
      <c r="U484" s="10"/>
      <c r="V484" s="6"/>
      <c r="W484" s="11"/>
      <c r="X484" s="6"/>
      <c r="Y484" s="5"/>
      <c r="Z484" s="5"/>
      <c r="AO484" s="13"/>
      <c r="AS484" s="2"/>
      <c r="BS484" s="14"/>
    </row>
    <row r="485" spans="3:71" ht="12.75">
      <c r="C485" s="22"/>
      <c r="D485" s="5"/>
      <c r="E485" s="5"/>
      <c r="F485" s="6"/>
      <c r="G485" s="6"/>
      <c r="H485" s="5"/>
      <c r="I485" s="5"/>
      <c r="J485" s="5"/>
      <c r="K485" s="5"/>
      <c r="L485" s="5"/>
      <c r="M485" s="5"/>
      <c r="N485" s="5"/>
      <c r="O485" s="5"/>
      <c r="P485" s="5"/>
      <c r="Q485" s="5"/>
      <c r="R485" s="5"/>
      <c r="S485" s="5"/>
      <c r="T485" s="10"/>
      <c r="U485" s="10"/>
      <c r="V485" s="6"/>
      <c r="W485" s="11"/>
      <c r="X485" s="6"/>
      <c r="Y485" s="5"/>
      <c r="Z485" s="5"/>
      <c r="AO485" s="13"/>
      <c r="AS485" s="2"/>
      <c r="BS485" s="14"/>
    </row>
    <row r="486" spans="3:71" ht="12.75">
      <c r="C486" s="22"/>
      <c r="D486" s="5"/>
      <c r="E486" s="5"/>
      <c r="F486" s="6"/>
      <c r="G486" s="6"/>
      <c r="H486" s="5"/>
      <c r="I486" s="5"/>
      <c r="J486" s="5"/>
      <c r="K486" s="5"/>
      <c r="L486" s="5"/>
      <c r="M486" s="5"/>
      <c r="N486" s="5"/>
      <c r="O486" s="5"/>
      <c r="P486" s="5"/>
      <c r="Q486" s="5"/>
      <c r="R486" s="5"/>
      <c r="S486" s="5"/>
      <c r="T486" s="10"/>
      <c r="U486" s="10"/>
      <c r="V486" s="6"/>
      <c r="W486" s="11"/>
      <c r="X486" s="6"/>
      <c r="Y486" s="5"/>
      <c r="Z486" s="5"/>
      <c r="AO486" s="13"/>
      <c r="AS486" s="2"/>
      <c r="BS486" s="14"/>
    </row>
    <row r="487" spans="3:71" ht="12.75">
      <c r="C487" s="22"/>
      <c r="D487" s="5"/>
      <c r="E487" s="5"/>
      <c r="F487" s="6"/>
      <c r="G487" s="6"/>
      <c r="H487" s="5"/>
      <c r="I487" s="5"/>
      <c r="J487" s="5"/>
      <c r="K487" s="5"/>
      <c r="L487" s="5"/>
      <c r="M487" s="5"/>
      <c r="N487" s="5"/>
      <c r="O487" s="5"/>
      <c r="P487" s="5"/>
      <c r="Q487" s="5"/>
      <c r="R487" s="5"/>
      <c r="S487" s="5"/>
      <c r="T487" s="10"/>
      <c r="U487" s="10"/>
      <c r="V487" s="6"/>
      <c r="W487" s="11"/>
      <c r="X487" s="6"/>
      <c r="Y487" s="5"/>
      <c r="Z487" s="5"/>
      <c r="AO487" s="13"/>
      <c r="AS487" s="2"/>
      <c r="BS487" s="14"/>
    </row>
    <row r="488" spans="3:71" ht="12.75">
      <c r="C488" s="22"/>
      <c r="D488" s="5"/>
      <c r="E488" s="5"/>
      <c r="F488" s="6"/>
      <c r="G488" s="6"/>
      <c r="H488" s="5"/>
      <c r="I488" s="5"/>
      <c r="J488" s="5"/>
      <c r="K488" s="5"/>
      <c r="L488" s="5"/>
      <c r="M488" s="5"/>
      <c r="N488" s="5"/>
      <c r="O488" s="5"/>
      <c r="P488" s="5"/>
      <c r="Q488" s="5"/>
      <c r="R488" s="5"/>
      <c r="S488" s="5"/>
      <c r="T488" s="10"/>
      <c r="U488" s="10"/>
      <c r="V488" s="6"/>
      <c r="W488" s="11"/>
      <c r="X488" s="6"/>
      <c r="Y488" s="5"/>
      <c r="Z488" s="5"/>
      <c r="AO488" s="13"/>
      <c r="AS488" s="2"/>
      <c r="BS488" s="14"/>
    </row>
    <row r="489" spans="3:71" ht="12.75">
      <c r="C489" s="22"/>
      <c r="D489" s="5"/>
      <c r="E489" s="5"/>
      <c r="F489" s="6"/>
      <c r="G489" s="6"/>
      <c r="H489" s="5"/>
      <c r="I489" s="5"/>
      <c r="J489" s="5"/>
      <c r="K489" s="5"/>
      <c r="L489" s="5"/>
      <c r="M489" s="5"/>
      <c r="N489" s="5"/>
      <c r="O489" s="5"/>
      <c r="P489" s="5"/>
      <c r="Q489" s="5"/>
      <c r="R489" s="5"/>
      <c r="S489" s="5"/>
      <c r="T489" s="10"/>
      <c r="U489" s="10"/>
      <c r="V489" s="6"/>
      <c r="W489" s="11"/>
      <c r="X489" s="6"/>
      <c r="Y489" s="5"/>
      <c r="Z489" s="5"/>
      <c r="AO489" s="13"/>
      <c r="AS489" s="2"/>
      <c r="BS489" s="14"/>
    </row>
    <row r="490" spans="3:71" ht="12.75">
      <c r="C490" s="22"/>
      <c r="D490" s="5"/>
      <c r="E490" s="5"/>
      <c r="F490" s="6"/>
      <c r="G490" s="6"/>
      <c r="H490" s="5"/>
      <c r="I490" s="5"/>
      <c r="J490" s="5"/>
      <c r="K490" s="5"/>
      <c r="L490" s="5"/>
      <c r="M490" s="5"/>
      <c r="N490" s="5"/>
      <c r="O490" s="5"/>
      <c r="P490" s="5"/>
      <c r="Q490" s="5"/>
      <c r="R490" s="5"/>
      <c r="S490" s="5"/>
      <c r="T490" s="10"/>
      <c r="U490" s="10"/>
      <c r="V490" s="6"/>
      <c r="W490" s="11"/>
      <c r="X490" s="6"/>
      <c r="Y490" s="5"/>
      <c r="Z490" s="5"/>
      <c r="AO490" s="13"/>
      <c r="AS490" s="2"/>
      <c r="BS490" s="14"/>
    </row>
    <row r="491" spans="3:71" ht="12.75">
      <c r="C491" s="22"/>
      <c r="D491" s="5"/>
      <c r="E491" s="5"/>
      <c r="F491" s="6"/>
      <c r="G491" s="6"/>
      <c r="H491" s="5"/>
      <c r="I491" s="5"/>
      <c r="J491" s="5"/>
      <c r="K491" s="5"/>
      <c r="L491" s="5"/>
      <c r="M491" s="5"/>
      <c r="N491" s="5"/>
      <c r="O491" s="5"/>
      <c r="P491" s="5"/>
      <c r="Q491" s="5"/>
      <c r="R491" s="5"/>
      <c r="S491" s="5"/>
      <c r="T491" s="10"/>
      <c r="U491" s="10"/>
      <c r="V491" s="6"/>
      <c r="W491" s="11"/>
      <c r="X491" s="6"/>
      <c r="Y491" s="5"/>
      <c r="Z491" s="5"/>
      <c r="AO491" s="13"/>
      <c r="AS491" s="2"/>
      <c r="BS491" s="14"/>
    </row>
    <row r="492" spans="3:71" ht="12.75">
      <c r="C492" s="22"/>
      <c r="D492" s="5"/>
      <c r="E492" s="5"/>
      <c r="F492" s="6"/>
      <c r="G492" s="6"/>
      <c r="H492" s="5"/>
      <c r="I492" s="5"/>
      <c r="J492" s="5"/>
      <c r="K492" s="5"/>
      <c r="L492" s="5"/>
      <c r="M492" s="5"/>
      <c r="N492" s="5"/>
      <c r="O492" s="5"/>
      <c r="P492" s="5"/>
      <c r="Q492" s="5"/>
      <c r="R492" s="5"/>
      <c r="S492" s="5"/>
      <c r="T492" s="10"/>
      <c r="U492" s="10"/>
      <c r="V492" s="6"/>
      <c r="W492" s="11"/>
      <c r="X492" s="6"/>
      <c r="Y492" s="5"/>
      <c r="Z492" s="5"/>
      <c r="AO492" s="13"/>
      <c r="AS492" s="2"/>
      <c r="BS492" s="14"/>
    </row>
    <row r="493" spans="3:71" ht="12.75">
      <c r="C493" s="22"/>
      <c r="D493" s="5"/>
      <c r="E493" s="5"/>
      <c r="F493" s="6"/>
      <c r="G493" s="6"/>
      <c r="H493" s="5"/>
      <c r="I493" s="5"/>
      <c r="J493" s="5"/>
      <c r="K493" s="5"/>
      <c r="L493" s="5"/>
      <c r="M493" s="5"/>
      <c r="N493" s="5"/>
      <c r="O493" s="5"/>
      <c r="P493" s="5"/>
      <c r="Q493" s="5"/>
      <c r="R493" s="5"/>
      <c r="S493" s="5"/>
      <c r="T493" s="10"/>
      <c r="U493" s="10"/>
      <c r="V493" s="6"/>
      <c r="W493" s="11"/>
      <c r="X493" s="6"/>
      <c r="Y493" s="5"/>
      <c r="Z493" s="5"/>
      <c r="AO493" s="13"/>
      <c r="AS493" s="2"/>
      <c r="BS493" s="14"/>
    </row>
    <row r="494" spans="3:71" ht="12.75">
      <c r="C494" s="22"/>
      <c r="D494" s="5"/>
      <c r="E494" s="5"/>
      <c r="F494" s="6"/>
      <c r="G494" s="6"/>
      <c r="H494" s="5"/>
      <c r="I494" s="5"/>
      <c r="J494" s="5"/>
      <c r="K494" s="5"/>
      <c r="L494" s="5"/>
      <c r="M494" s="5"/>
      <c r="N494" s="5"/>
      <c r="O494" s="5"/>
      <c r="P494" s="5"/>
      <c r="Q494" s="5"/>
      <c r="R494" s="5"/>
      <c r="S494" s="5"/>
      <c r="T494" s="10"/>
      <c r="U494" s="10"/>
      <c r="V494" s="6"/>
      <c r="W494" s="11"/>
      <c r="X494" s="6"/>
      <c r="Y494" s="5"/>
      <c r="Z494" s="5"/>
      <c r="AO494" s="13"/>
      <c r="AS494" s="2"/>
      <c r="BS494" s="14"/>
    </row>
    <row r="495" spans="3:71" ht="12.75">
      <c r="C495" s="22"/>
      <c r="D495" s="5"/>
      <c r="E495" s="5"/>
      <c r="F495" s="6"/>
      <c r="G495" s="6"/>
      <c r="H495" s="5"/>
      <c r="I495" s="5"/>
      <c r="J495" s="5"/>
      <c r="K495" s="5"/>
      <c r="L495" s="5"/>
      <c r="M495" s="5"/>
      <c r="N495" s="5"/>
      <c r="O495" s="5"/>
      <c r="P495" s="5"/>
      <c r="Q495" s="5"/>
      <c r="R495" s="5"/>
      <c r="S495" s="5"/>
      <c r="T495" s="10"/>
      <c r="U495" s="10"/>
      <c r="V495" s="6"/>
      <c r="W495" s="11"/>
      <c r="X495" s="6"/>
      <c r="Y495" s="5"/>
      <c r="Z495" s="5"/>
      <c r="AO495" s="13"/>
      <c r="AS495" s="2"/>
      <c r="BS495" s="14"/>
    </row>
    <row r="496" spans="3:71" ht="12.75">
      <c r="C496" s="22"/>
      <c r="D496" s="5"/>
      <c r="E496" s="5"/>
      <c r="F496" s="6"/>
      <c r="G496" s="6"/>
      <c r="H496" s="5"/>
      <c r="I496" s="5"/>
      <c r="J496" s="5"/>
      <c r="K496" s="5"/>
      <c r="L496" s="5"/>
      <c r="M496" s="5"/>
      <c r="N496" s="5"/>
      <c r="O496" s="5"/>
      <c r="P496" s="5"/>
      <c r="Q496" s="5"/>
      <c r="R496" s="5"/>
      <c r="S496" s="5"/>
      <c r="T496" s="10"/>
      <c r="U496" s="10"/>
      <c r="V496" s="6"/>
      <c r="W496" s="11"/>
      <c r="X496" s="6"/>
      <c r="Y496" s="5"/>
      <c r="Z496" s="5"/>
      <c r="AO496" s="13"/>
      <c r="AS496" s="2"/>
      <c r="BS496" s="14"/>
    </row>
    <row r="497" spans="3:71" ht="12.75">
      <c r="C497" s="22"/>
      <c r="D497" s="5"/>
      <c r="E497" s="5"/>
      <c r="F497" s="6"/>
      <c r="G497" s="6"/>
      <c r="H497" s="5"/>
      <c r="I497" s="5"/>
      <c r="J497" s="5"/>
      <c r="K497" s="5"/>
      <c r="L497" s="5"/>
      <c r="M497" s="5"/>
      <c r="N497" s="5"/>
      <c r="O497" s="5"/>
      <c r="P497" s="5"/>
      <c r="Q497" s="5"/>
      <c r="R497" s="5"/>
      <c r="S497" s="5"/>
      <c r="T497" s="10"/>
      <c r="U497" s="10"/>
      <c r="V497" s="6"/>
      <c r="W497" s="11"/>
      <c r="X497" s="6"/>
      <c r="Y497" s="5"/>
      <c r="Z497" s="5"/>
      <c r="AO497" s="13"/>
      <c r="AS497" s="2"/>
      <c r="BS497" s="14"/>
    </row>
    <row r="498" spans="3:71" ht="12.75">
      <c r="C498" s="22"/>
      <c r="D498" s="5"/>
      <c r="E498" s="5"/>
      <c r="F498" s="6"/>
      <c r="G498" s="6"/>
      <c r="H498" s="5"/>
      <c r="I498" s="5"/>
      <c r="J498" s="5"/>
      <c r="K498" s="5"/>
      <c r="L498" s="5"/>
      <c r="M498" s="5"/>
      <c r="N498" s="5"/>
      <c r="O498" s="5"/>
      <c r="P498" s="5"/>
      <c r="Q498" s="5"/>
      <c r="R498" s="5"/>
      <c r="S498" s="5"/>
      <c r="T498" s="10"/>
      <c r="U498" s="10"/>
      <c r="V498" s="6"/>
      <c r="W498" s="11"/>
      <c r="X498" s="6"/>
      <c r="Y498" s="5"/>
      <c r="Z498" s="5"/>
      <c r="AO498" s="13"/>
      <c r="AS498" s="2"/>
      <c r="BS498" s="14"/>
    </row>
    <row r="499" spans="3:71" ht="12.75">
      <c r="C499" s="22"/>
      <c r="D499" s="5"/>
      <c r="E499" s="5"/>
      <c r="F499" s="6"/>
      <c r="G499" s="6"/>
      <c r="H499" s="5"/>
      <c r="I499" s="5"/>
      <c r="J499" s="5"/>
      <c r="K499" s="5"/>
      <c r="L499" s="5"/>
      <c r="M499" s="5"/>
      <c r="N499" s="5"/>
      <c r="O499" s="5"/>
      <c r="P499" s="5"/>
      <c r="Q499" s="5"/>
      <c r="R499" s="5"/>
      <c r="S499" s="5"/>
      <c r="T499" s="10"/>
      <c r="U499" s="10"/>
      <c r="V499" s="6"/>
      <c r="W499" s="11"/>
      <c r="X499" s="6"/>
      <c r="Y499" s="5"/>
      <c r="Z499" s="5"/>
      <c r="AO499" s="13"/>
      <c r="AS499" s="2"/>
      <c r="BS499" s="14"/>
    </row>
    <row r="500" spans="3:71" ht="12.75">
      <c r="C500" s="22"/>
      <c r="D500" s="5"/>
      <c r="E500" s="5"/>
      <c r="F500" s="6"/>
      <c r="G500" s="6"/>
      <c r="H500" s="5"/>
      <c r="I500" s="5"/>
      <c r="J500" s="5"/>
      <c r="K500" s="5"/>
      <c r="L500" s="5"/>
      <c r="M500" s="5"/>
      <c r="N500" s="5"/>
      <c r="O500" s="5"/>
      <c r="P500" s="5"/>
      <c r="Q500" s="5"/>
      <c r="R500" s="5"/>
      <c r="S500" s="5"/>
      <c r="T500" s="10"/>
      <c r="U500" s="10"/>
      <c r="V500" s="6"/>
      <c r="W500" s="11"/>
      <c r="X500" s="6"/>
      <c r="Y500" s="5"/>
      <c r="Z500" s="5"/>
      <c r="AO500" s="13"/>
      <c r="AS500" s="2"/>
      <c r="BS500" s="14"/>
    </row>
    <row r="501" spans="3:71" ht="12.75">
      <c r="C501" s="22"/>
      <c r="D501" s="5"/>
      <c r="E501" s="5"/>
      <c r="F501" s="6"/>
      <c r="G501" s="6"/>
      <c r="H501" s="5"/>
      <c r="I501" s="5"/>
      <c r="J501" s="5"/>
      <c r="K501" s="5"/>
      <c r="L501" s="5"/>
      <c r="M501" s="5"/>
      <c r="N501" s="5"/>
      <c r="O501" s="5"/>
      <c r="P501" s="5"/>
      <c r="Q501" s="5"/>
      <c r="R501" s="5"/>
      <c r="S501" s="5"/>
      <c r="T501" s="10"/>
      <c r="U501" s="10"/>
      <c r="V501" s="6"/>
      <c r="W501" s="11"/>
      <c r="X501" s="6"/>
      <c r="Y501" s="5"/>
      <c r="Z501" s="5"/>
      <c r="AO501" s="13"/>
      <c r="AS501" s="2"/>
      <c r="BS501" s="14"/>
    </row>
    <row r="502" spans="3:71" ht="12.75">
      <c r="C502" s="22"/>
      <c r="D502" s="5"/>
      <c r="E502" s="5"/>
      <c r="F502" s="6"/>
      <c r="G502" s="6"/>
      <c r="H502" s="5"/>
      <c r="I502" s="5"/>
      <c r="J502" s="5"/>
      <c r="K502" s="5"/>
      <c r="L502" s="5"/>
      <c r="M502" s="5"/>
      <c r="N502" s="5"/>
      <c r="O502" s="5"/>
      <c r="P502" s="5"/>
      <c r="Q502" s="5"/>
      <c r="R502" s="5"/>
      <c r="S502" s="5"/>
      <c r="T502" s="10"/>
      <c r="U502" s="10"/>
      <c r="V502" s="6"/>
      <c r="W502" s="11"/>
      <c r="X502" s="6"/>
      <c r="Y502" s="5"/>
      <c r="Z502" s="5"/>
      <c r="AO502" s="13"/>
      <c r="AS502" s="2"/>
      <c r="BS502" s="14"/>
    </row>
    <row r="503" spans="3:71" ht="12.75">
      <c r="C503" s="22"/>
      <c r="D503" s="5"/>
      <c r="E503" s="5"/>
      <c r="F503" s="6"/>
      <c r="G503" s="6"/>
      <c r="H503" s="5"/>
      <c r="I503" s="5"/>
      <c r="J503" s="5"/>
      <c r="K503" s="5"/>
      <c r="L503" s="5"/>
      <c r="M503" s="5"/>
      <c r="N503" s="5"/>
      <c r="O503" s="5"/>
      <c r="P503" s="5"/>
      <c r="Q503" s="5"/>
      <c r="R503" s="5"/>
      <c r="S503" s="5"/>
      <c r="T503" s="10"/>
      <c r="U503" s="10"/>
      <c r="V503" s="6"/>
      <c r="W503" s="11"/>
      <c r="X503" s="6"/>
      <c r="Y503" s="5"/>
      <c r="Z503" s="5"/>
      <c r="AO503" s="13"/>
      <c r="AS503" s="2"/>
      <c r="BS503" s="14"/>
    </row>
    <row r="504" spans="3:71" ht="12.75">
      <c r="C504" s="22"/>
      <c r="D504" s="5"/>
      <c r="E504" s="5"/>
      <c r="F504" s="6"/>
      <c r="G504" s="6"/>
      <c r="H504" s="5"/>
      <c r="I504" s="5"/>
      <c r="J504" s="5"/>
      <c r="K504" s="5"/>
      <c r="L504" s="5"/>
      <c r="M504" s="5"/>
      <c r="N504" s="5"/>
      <c r="O504" s="5"/>
      <c r="P504" s="5"/>
      <c r="Q504" s="5"/>
      <c r="R504" s="5"/>
      <c r="S504" s="5"/>
      <c r="T504" s="10"/>
      <c r="U504" s="10"/>
      <c r="V504" s="6"/>
      <c r="W504" s="11"/>
      <c r="X504" s="6"/>
      <c r="Y504" s="5"/>
      <c r="Z504" s="5"/>
      <c r="AO504" s="13"/>
      <c r="AS504" s="2"/>
      <c r="BS504" s="14"/>
    </row>
    <row r="505" spans="3:71" ht="12.75">
      <c r="C505" s="22"/>
      <c r="D505" s="5"/>
      <c r="E505" s="5"/>
      <c r="F505" s="6"/>
      <c r="G505" s="6"/>
      <c r="H505" s="5"/>
      <c r="I505" s="5"/>
      <c r="J505" s="5"/>
      <c r="K505" s="5"/>
      <c r="L505" s="5"/>
      <c r="M505" s="5"/>
      <c r="N505" s="5"/>
      <c r="O505" s="5"/>
      <c r="P505" s="5"/>
      <c r="Q505" s="5"/>
      <c r="R505" s="5"/>
      <c r="S505" s="5"/>
      <c r="T505" s="10"/>
      <c r="U505" s="10"/>
      <c r="V505" s="6"/>
      <c r="W505" s="11"/>
      <c r="X505" s="6"/>
      <c r="Y505" s="5"/>
      <c r="Z505" s="5"/>
      <c r="AO505" s="13"/>
      <c r="AS505" s="2"/>
      <c r="BS505" s="14"/>
    </row>
    <row r="506" spans="3:71" ht="12.75">
      <c r="C506" s="22"/>
      <c r="D506" s="5"/>
      <c r="E506" s="5"/>
      <c r="F506" s="6"/>
      <c r="G506" s="6"/>
      <c r="H506" s="5"/>
      <c r="I506" s="5"/>
      <c r="J506" s="5"/>
      <c r="K506" s="5"/>
      <c r="L506" s="5"/>
      <c r="M506" s="5"/>
      <c r="N506" s="5"/>
      <c r="O506" s="5"/>
      <c r="P506" s="5"/>
      <c r="Q506" s="5"/>
      <c r="R506" s="5"/>
      <c r="S506" s="5"/>
      <c r="T506" s="10"/>
      <c r="U506" s="10"/>
      <c r="V506" s="6"/>
      <c r="W506" s="11"/>
      <c r="X506" s="6"/>
      <c r="Y506" s="5"/>
      <c r="Z506" s="5"/>
      <c r="AO506" s="13"/>
      <c r="AS506" s="2"/>
      <c r="BS506" s="14"/>
    </row>
    <row r="507" spans="3:71" ht="12.75">
      <c r="C507" s="22"/>
      <c r="D507" s="5"/>
      <c r="E507" s="5"/>
      <c r="F507" s="6"/>
      <c r="G507" s="6"/>
      <c r="H507" s="5"/>
      <c r="I507" s="5"/>
      <c r="J507" s="5"/>
      <c r="K507" s="5"/>
      <c r="L507" s="5"/>
      <c r="M507" s="5"/>
      <c r="N507" s="5"/>
      <c r="O507" s="5"/>
      <c r="P507" s="5"/>
      <c r="Q507" s="5"/>
      <c r="R507" s="5"/>
      <c r="S507" s="5"/>
      <c r="T507" s="10"/>
      <c r="U507" s="10"/>
      <c r="V507" s="6"/>
      <c r="W507" s="11"/>
      <c r="X507" s="6"/>
      <c r="Y507" s="5"/>
      <c r="Z507" s="5"/>
      <c r="AO507" s="13"/>
      <c r="AS507" s="2"/>
      <c r="BS507" s="14"/>
    </row>
    <row r="508" spans="3:71" ht="12.75">
      <c r="C508" s="22"/>
      <c r="D508" s="5"/>
      <c r="E508" s="5"/>
      <c r="F508" s="6"/>
      <c r="G508" s="6"/>
      <c r="H508" s="5"/>
      <c r="I508" s="5"/>
      <c r="J508" s="5"/>
      <c r="K508" s="5"/>
      <c r="L508" s="5"/>
      <c r="M508" s="5"/>
      <c r="N508" s="5"/>
      <c r="O508" s="5"/>
      <c r="P508" s="5"/>
      <c r="Q508" s="5"/>
      <c r="R508" s="5"/>
      <c r="S508" s="5"/>
      <c r="T508" s="10"/>
      <c r="U508" s="10"/>
      <c r="V508" s="6"/>
      <c r="W508" s="11"/>
      <c r="X508" s="6"/>
      <c r="Y508" s="5"/>
      <c r="Z508" s="5"/>
      <c r="AO508" s="13"/>
      <c r="AS508" s="2"/>
      <c r="BS508" s="14"/>
    </row>
    <row r="509" spans="3:71" ht="12.75">
      <c r="C509" s="22"/>
      <c r="D509" s="5"/>
      <c r="E509" s="5"/>
      <c r="F509" s="6"/>
      <c r="G509" s="6"/>
      <c r="H509" s="5"/>
      <c r="I509" s="5"/>
      <c r="J509" s="5"/>
      <c r="K509" s="5"/>
      <c r="L509" s="5"/>
      <c r="M509" s="5"/>
      <c r="N509" s="5"/>
      <c r="O509" s="5"/>
      <c r="P509" s="5"/>
      <c r="Q509" s="5"/>
      <c r="R509" s="5"/>
      <c r="S509" s="5"/>
      <c r="T509" s="10"/>
      <c r="U509" s="10"/>
      <c r="V509" s="6"/>
      <c r="W509" s="11"/>
      <c r="X509" s="6"/>
      <c r="Y509" s="5"/>
      <c r="Z509" s="5"/>
      <c r="AO509" s="13"/>
      <c r="AS509" s="2"/>
      <c r="BS509" s="14"/>
    </row>
    <row r="510" spans="3:71" ht="12.75">
      <c r="C510" s="22"/>
      <c r="D510" s="5"/>
      <c r="E510" s="5"/>
      <c r="F510" s="6"/>
      <c r="G510" s="6"/>
      <c r="H510" s="5"/>
      <c r="I510" s="5"/>
      <c r="J510" s="5"/>
      <c r="K510" s="5"/>
      <c r="L510" s="5"/>
      <c r="M510" s="5"/>
      <c r="N510" s="5"/>
      <c r="O510" s="5"/>
      <c r="P510" s="5"/>
      <c r="Q510" s="5"/>
      <c r="R510" s="5"/>
      <c r="S510" s="5"/>
      <c r="T510" s="10"/>
      <c r="U510" s="10"/>
      <c r="V510" s="6"/>
      <c r="W510" s="11"/>
      <c r="X510" s="6"/>
      <c r="Y510" s="5"/>
      <c r="Z510" s="5"/>
      <c r="AO510" s="13"/>
      <c r="AS510" s="2"/>
      <c r="BS510" s="14"/>
    </row>
    <row r="511" spans="3:71" ht="12.75">
      <c r="C511" s="22"/>
      <c r="D511" s="5"/>
      <c r="E511" s="5"/>
      <c r="F511" s="6"/>
      <c r="G511" s="6"/>
      <c r="H511" s="5"/>
      <c r="I511" s="5"/>
      <c r="J511" s="5"/>
      <c r="K511" s="5"/>
      <c r="L511" s="5"/>
      <c r="M511" s="5"/>
      <c r="N511" s="5"/>
      <c r="O511" s="5"/>
      <c r="P511" s="5"/>
      <c r="Q511" s="5"/>
      <c r="R511" s="5"/>
      <c r="S511" s="5"/>
      <c r="T511" s="10"/>
      <c r="U511" s="10"/>
      <c r="V511" s="6"/>
      <c r="W511" s="11"/>
      <c r="X511" s="6"/>
      <c r="Y511" s="5"/>
      <c r="Z511" s="5"/>
      <c r="AO511" s="13"/>
      <c r="AS511" s="2"/>
      <c r="BS511" s="14"/>
    </row>
    <row r="512" spans="3:71" ht="12.75">
      <c r="C512" s="22"/>
      <c r="D512" s="5"/>
      <c r="E512" s="5"/>
      <c r="F512" s="6"/>
      <c r="G512" s="6"/>
      <c r="H512" s="5"/>
      <c r="I512" s="5"/>
      <c r="J512" s="5"/>
      <c r="K512" s="5"/>
      <c r="L512" s="5"/>
      <c r="M512" s="5"/>
      <c r="N512" s="5"/>
      <c r="O512" s="5"/>
      <c r="P512" s="5"/>
      <c r="Q512" s="5"/>
      <c r="R512" s="5"/>
      <c r="S512" s="5"/>
      <c r="T512" s="10"/>
      <c r="U512" s="10"/>
      <c r="V512" s="6"/>
      <c r="W512" s="11"/>
      <c r="X512" s="6"/>
      <c r="Y512" s="5"/>
      <c r="Z512" s="5"/>
      <c r="AO512" s="13"/>
      <c r="AS512" s="2"/>
      <c r="BS512" s="14"/>
    </row>
    <row r="513" spans="3:71" ht="12.75">
      <c r="C513" s="22"/>
      <c r="D513" s="5"/>
      <c r="E513" s="5"/>
      <c r="F513" s="6"/>
      <c r="G513" s="6"/>
      <c r="H513" s="5"/>
      <c r="I513" s="5"/>
      <c r="J513" s="5"/>
      <c r="K513" s="5"/>
      <c r="L513" s="5"/>
      <c r="M513" s="5"/>
      <c r="N513" s="5"/>
      <c r="O513" s="5"/>
      <c r="P513" s="5"/>
      <c r="Q513" s="5"/>
      <c r="R513" s="5"/>
      <c r="S513" s="5"/>
      <c r="T513" s="10"/>
      <c r="U513" s="10"/>
      <c r="V513" s="6"/>
      <c r="W513" s="11"/>
      <c r="X513" s="6"/>
      <c r="Y513" s="5"/>
      <c r="Z513" s="5"/>
      <c r="AO513" s="13"/>
      <c r="AS513" s="2"/>
      <c r="BS513" s="14"/>
    </row>
    <row r="514" spans="3:71" ht="12.75">
      <c r="C514" s="22"/>
      <c r="D514" s="5"/>
      <c r="E514" s="5"/>
      <c r="F514" s="6"/>
      <c r="G514" s="6"/>
      <c r="H514" s="5"/>
      <c r="I514" s="5"/>
      <c r="J514" s="5"/>
      <c r="K514" s="5"/>
      <c r="L514" s="5"/>
      <c r="M514" s="5"/>
      <c r="N514" s="5"/>
      <c r="O514" s="5"/>
      <c r="P514" s="5"/>
      <c r="Q514" s="5"/>
      <c r="R514" s="5"/>
      <c r="S514" s="5"/>
      <c r="T514" s="10"/>
      <c r="U514" s="10"/>
      <c r="V514" s="6"/>
      <c r="W514" s="11"/>
      <c r="X514" s="6"/>
      <c r="Y514" s="5"/>
      <c r="Z514" s="5"/>
      <c r="AO514" s="13"/>
      <c r="AS514" s="2"/>
      <c r="BS514" s="14"/>
    </row>
    <row r="515" spans="3:71" ht="12.75">
      <c r="C515" s="22"/>
      <c r="D515" s="5"/>
      <c r="E515" s="5"/>
      <c r="F515" s="6"/>
      <c r="G515" s="6"/>
      <c r="H515" s="5"/>
      <c r="I515" s="5"/>
      <c r="J515" s="5"/>
      <c r="K515" s="5"/>
      <c r="L515" s="5"/>
      <c r="M515" s="5"/>
      <c r="N515" s="5"/>
      <c r="O515" s="5"/>
      <c r="P515" s="5"/>
      <c r="Q515" s="5"/>
      <c r="R515" s="5"/>
      <c r="S515" s="5"/>
      <c r="T515" s="10"/>
      <c r="U515" s="10"/>
      <c r="V515" s="6"/>
      <c r="W515" s="11"/>
      <c r="X515" s="6"/>
      <c r="Y515" s="5"/>
      <c r="Z515" s="5"/>
      <c r="AO515" s="13"/>
      <c r="AS515" s="2"/>
      <c r="BS515" s="14"/>
    </row>
    <row r="516" spans="3:71" ht="12.75">
      <c r="C516" s="22"/>
      <c r="D516" s="5"/>
      <c r="E516" s="5"/>
      <c r="F516" s="6"/>
      <c r="G516" s="6"/>
      <c r="H516" s="5"/>
      <c r="I516" s="5"/>
      <c r="J516" s="5"/>
      <c r="K516" s="5"/>
      <c r="L516" s="5"/>
      <c r="M516" s="5"/>
      <c r="N516" s="5"/>
      <c r="O516" s="5"/>
      <c r="P516" s="5"/>
      <c r="Q516" s="5"/>
      <c r="R516" s="5"/>
      <c r="S516" s="5"/>
      <c r="T516" s="10"/>
      <c r="U516" s="10"/>
      <c r="V516" s="6"/>
      <c r="W516" s="11"/>
      <c r="X516" s="6"/>
      <c r="Y516" s="5"/>
      <c r="Z516" s="5"/>
      <c r="AO516" s="13"/>
      <c r="AS516" s="2"/>
      <c r="BS516" s="14"/>
    </row>
    <row r="517" spans="3:71" ht="12.75">
      <c r="C517" s="22"/>
      <c r="D517" s="5"/>
      <c r="E517" s="5"/>
      <c r="F517" s="6"/>
      <c r="G517" s="6"/>
      <c r="H517" s="5"/>
      <c r="I517" s="5"/>
      <c r="J517" s="5"/>
      <c r="K517" s="5"/>
      <c r="L517" s="5"/>
      <c r="M517" s="5"/>
      <c r="N517" s="5"/>
      <c r="O517" s="5"/>
      <c r="P517" s="5"/>
      <c r="Q517" s="5"/>
      <c r="R517" s="5"/>
      <c r="S517" s="5"/>
      <c r="T517" s="10"/>
      <c r="U517" s="10"/>
      <c r="V517" s="6"/>
      <c r="W517" s="11"/>
      <c r="X517" s="6"/>
      <c r="Y517" s="5"/>
      <c r="Z517" s="5"/>
      <c r="AO517" s="13"/>
      <c r="AS517" s="2"/>
      <c r="BS517" s="14"/>
    </row>
    <row r="518" spans="3:71" ht="12.75">
      <c r="C518" s="22"/>
      <c r="D518" s="5"/>
      <c r="E518" s="5"/>
      <c r="F518" s="6"/>
      <c r="G518" s="6"/>
      <c r="H518" s="5"/>
      <c r="I518" s="5"/>
      <c r="J518" s="5"/>
      <c r="K518" s="5"/>
      <c r="L518" s="5"/>
      <c r="M518" s="5"/>
      <c r="N518" s="5"/>
      <c r="O518" s="5"/>
      <c r="P518" s="5"/>
      <c r="Q518" s="5"/>
      <c r="R518" s="5"/>
      <c r="S518" s="5"/>
      <c r="T518" s="10"/>
      <c r="U518" s="10"/>
      <c r="V518" s="6"/>
      <c r="W518" s="11"/>
      <c r="X518" s="6"/>
      <c r="Y518" s="5"/>
      <c r="Z518" s="5"/>
      <c r="AO518" s="13"/>
      <c r="AS518" s="2"/>
      <c r="BS518" s="14"/>
    </row>
    <row r="519" spans="3:71" ht="12.75">
      <c r="C519" s="22"/>
      <c r="D519" s="5"/>
      <c r="E519" s="5"/>
      <c r="F519" s="6"/>
      <c r="G519" s="6"/>
      <c r="H519" s="5"/>
      <c r="I519" s="5"/>
      <c r="J519" s="5"/>
      <c r="K519" s="5"/>
      <c r="L519" s="5"/>
      <c r="M519" s="5"/>
      <c r="N519" s="5"/>
      <c r="O519" s="5"/>
      <c r="P519" s="5"/>
      <c r="Q519" s="5"/>
      <c r="R519" s="5"/>
      <c r="S519" s="5"/>
      <c r="T519" s="10"/>
      <c r="U519" s="10"/>
      <c r="V519" s="6"/>
      <c r="W519" s="11"/>
      <c r="X519" s="6"/>
      <c r="Y519" s="5"/>
      <c r="Z519" s="5"/>
      <c r="AO519" s="13"/>
      <c r="AS519" s="2"/>
      <c r="BS519" s="14"/>
    </row>
    <row r="520" spans="3:71" ht="12.75">
      <c r="C520" s="22"/>
      <c r="D520" s="5"/>
      <c r="E520" s="5"/>
      <c r="F520" s="6"/>
      <c r="G520" s="6"/>
      <c r="H520" s="5"/>
      <c r="I520" s="5"/>
      <c r="J520" s="5"/>
      <c r="K520" s="5"/>
      <c r="L520" s="5"/>
      <c r="M520" s="5"/>
      <c r="N520" s="5"/>
      <c r="O520" s="5"/>
      <c r="P520" s="5"/>
      <c r="Q520" s="5"/>
      <c r="R520" s="5"/>
      <c r="S520" s="5"/>
      <c r="T520" s="10"/>
      <c r="U520" s="10"/>
      <c r="V520" s="6"/>
      <c r="W520" s="11"/>
      <c r="X520" s="6"/>
      <c r="Y520" s="5"/>
      <c r="Z520" s="5"/>
      <c r="AO520" s="13"/>
      <c r="AS520" s="2"/>
      <c r="BS520" s="14"/>
    </row>
    <row r="521" spans="3:71" ht="12.75">
      <c r="C521" s="22"/>
      <c r="D521" s="5"/>
      <c r="E521" s="5"/>
      <c r="F521" s="6"/>
      <c r="G521" s="6"/>
      <c r="H521" s="5"/>
      <c r="I521" s="5"/>
      <c r="J521" s="5"/>
      <c r="K521" s="5"/>
      <c r="L521" s="5"/>
      <c r="M521" s="5"/>
      <c r="N521" s="5"/>
      <c r="O521" s="5"/>
      <c r="P521" s="5"/>
      <c r="Q521" s="5"/>
      <c r="R521" s="5"/>
      <c r="S521" s="5"/>
      <c r="T521" s="10"/>
      <c r="U521" s="10"/>
      <c r="V521" s="6"/>
      <c r="W521" s="11"/>
      <c r="X521" s="6"/>
      <c r="Y521" s="5"/>
      <c r="Z521" s="5"/>
      <c r="AO521" s="13"/>
      <c r="AS521" s="2"/>
      <c r="BS521" s="14"/>
    </row>
    <row r="522" spans="3:71" ht="12.75">
      <c r="C522" s="22"/>
      <c r="D522" s="5"/>
      <c r="E522" s="5"/>
      <c r="F522" s="6"/>
      <c r="G522" s="6"/>
      <c r="H522" s="5"/>
      <c r="I522" s="5"/>
      <c r="J522" s="5"/>
      <c r="K522" s="5"/>
      <c r="L522" s="5"/>
      <c r="M522" s="5"/>
      <c r="N522" s="5"/>
      <c r="O522" s="5"/>
      <c r="P522" s="5"/>
      <c r="Q522" s="5"/>
      <c r="R522" s="5"/>
      <c r="S522" s="5"/>
      <c r="T522" s="10"/>
      <c r="U522" s="10"/>
      <c r="V522" s="6"/>
      <c r="W522" s="11"/>
      <c r="X522" s="6"/>
      <c r="Y522" s="5"/>
      <c r="Z522" s="5"/>
      <c r="AO522" s="13"/>
      <c r="AS522" s="2"/>
      <c r="BS522" s="14"/>
    </row>
    <row r="523" spans="3:71" ht="12.75">
      <c r="C523" s="22"/>
      <c r="D523" s="5"/>
      <c r="E523" s="5"/>
      <c r="F523" s="6"/>
      <c r="G523" s="6"/>
      <c r="H523" s="5"/>
      <c r="I523" s="5"/>
      <c r="J523" s="5"/>
      <c r="K523" s="5"/>
      <c r="L523" s="5"/>
      <c r="M523" s="5"/>
      <c r="N523" s="5"/>
      <c r="O523" s="5"/>
      <c r="P523" s="5"/>
      <c r="Q523" s="5"/>
      <c r="R523" s="5"/>
      <c r="S523" s="5"/>
      <c r="T523" s="10"/>
      <c r="U523" s="10"/>
      <c r="V523" s="6"/>
      <c r="W523" s="11"/>
      <c r="X523" s="6"/>
      <c r="Y523" s="5"/>
      <c r="Z523" s="5"/>
      <c r="AO523" s="13"/>
      <c r="AS523" s="2"/>
      <c r="BS523" s="14"/>
    </row>
    <row r="524" spans="3:71" ht="12.75">
      <c r="C524" s="22"/>
      <c r="D524" s="5"/>
      <c r="E524" s="5"/>
      <c r="F524" s="6"/>
      <c r="G524" s="6"/>
      <c r="H524" s="5"/>
      <c r="I524" s="5"/>
      <c r="J524" s="5"/>
      <c r="K524" s="5"/>
      <c r="L524" s="5"/>
      <c r="M524" s="5"/>
      <c r="N524" s="5"/>
      <c r="O524" s="5"/>
      <c r="P524" s="5"/>
      <c r="Q524" s="5"/>
      <c r="R524" s="5"/>
      <c r="S524" s="5"/>
      <c r="T524" s="10"/>
      <c r="U524" s="10"/>
      <c r="V524" s="6"/>
      <c r="W524" s="11"/>
      <c r="X524" s="6"/>
      <c r="Y524" s="5"/>
      <c r="Z524" s="5"/>
      <c r="AO524" s="13"/>
      <c r="AS524" s="2"/>
      <c r="BS524" s="14"/>
    </row>
    <row r="525" spans="3:71" ht="12.75">
      <c r="C525" s="22"/>
      <c r="D525" s="5"/>
      <c r="E525" s="5"/>
      <c r="F525" s="6"/>
      <c r="G525" s="6"/>
      <c r="H525" s="5"/>
      <c r="I525" s="5"/>
      <c r="J525" s="5"/>
      <c r="K525" s="5"/>
      <c r="L525" s="5"/>
      <c r="M525" s="5"/>
      <c r="N525" s="5"/>
      <c r="O525" s="5"/>
      <c r="P525" s="5"/>
      <c r="Q525" s="5"/>
      <c r="R525" s="5"/>
      <c r="S525" s="5"/>
      <c r="T525" s="10"/>
      <c r="U525" s="10"/>
      <c r="V525" s="6"/>
      <c r="W525" s="11"/>
      <c r="X525" s="6"/>
      <c r="Y525" s="5"/>
      <c r="Z525" s="5"/>
      <c r="AO525" s="13"/>
      <c r="AS525" s="2"/>
      <c r="BS525" s="14"/>
    </row>
    <row r="526" spans="3:71" ht="12.75">
      <c r="C526" s="22"/>
      <c r="D526" s="5"/>
      <c r="E526" s="5"/>
      <c r="F526" s="6"/>
      <c r="G526" s="6"/>
      <c r="H526" s="5"/>
      <c r="I526" s="5"/>
      <c r="J526" s="5"/>
      <c r="K526" s="5"/>
      <c r="L526" s="5"/>
      <c r="M526" s="5"/>
      <c r="N526" s="5"/>
      <c r="O526" s="5"/>
      <c r="P526" s="5"/>
      <c r="Q526" s="5"/>
      <c r="R526" s="5"/>
      <c r="S526" s="5"/>
      <c r="T526" s="10"/>
      <c r="U526" s="10"/>
      <c r="V526" s="6"/>
      <c r="W526" s="11"/>
      <c r="X526" s="6"/>
      <c r="Y526" s="5"/>
      <c r="Z526" s="5"/>
      <c r="AO526" s="13"/>
      <c r="AS526" s="2"/>
      <c r="BS526" s="14"/>
    </row>
    <row r="527" spans="3:71" ht="12.75">
      <c r="C527" s="22"/>
      <c r="D527" s="5"/>
      <c r="E527" s="5"/>
      <c r="F527" s="6"/>
      <c r="G527" s="6"/>
      <c r="H527" s="5"/>
      <c r="I527" s="5"/>
      <c r="J527" s="5"/>
      <c r="K527" s="5"/>
      <c r="L527" s="5"/>
      <c r="M527" s="5"/>
      <c r="N527" s="5"/>
      <c r="O527" s="5"/>
      <c r="P527" s="5"/>
      <c r="Q527" s="5"/>
      <c r="R527" s="5"/>
      <c r="S527" s="5"/>
      <c r="T527" s="10"/>
      <c r="U527" s="10"/>
      <c r="V527" s="6"/>
      <c r="W527" s="11"/>
      <c r="X527" s="6"/>
      <c r="Y527" s="5"/>
      <c r="Z527" s="5"/>
      <c r="AO527" s="13"/>
      <c r="AS527" s="2"/>
      <c r="BS527" s="14"/>
    </row>
    <row r="528" spans="3:71" ht="12.75">
      <c r="C528" s="22"/>
      <c r="D528" s="5"/>
      <c r="E528" s="5"/>
      <c r="F528" s="6"/>
      <c r="G528" s="6"/>
      <c r="H528" s="5"/>
      <c r="I528" s="5"/>
      <c r="J528" s="5"/>
      <c r="K528" s="5"/>
      <c r="L528" s="5"/>
      <c r="M528" s="5"/>
      <c r="N528" s="5"/>
      <c r="O528" s="5"/>
      <c r="P528" s="5"/>
      <c r="Q528" s="5"/>
      <c r="R528" s="5"/>
      <c r="S528" s="5"/>
      <c r="T528" s="10"/>
      <c r="U528" s="10"/>
      <c r="V528" s="6"/>
      <c r="W528" s="11"/>
      <c r="X528" s="6"/>
      <c r="Y528" s="5"/>
      <c r="Z528" s="5"/>
      <c r="AO528" s="13"/>
      <c r="AS528" s="2"/>
      <c r="BS528" s="14"/>
    </row>
    <row r="529" spans="3:71" ht="12.75">
      <c r="C529" s="22"/>
      <c r="D529" s="5"/>
      <c r="E529" s="5"/>
      <c r="F529" s="6"/>
      <c r="G529" s="6"/>
      <c r="H529" s="5"/>
      <c r="I529" s="5"/>
      <c r="J529" s="5"/>
      <c r="K529" s="5"/>
      <c r="L529" s="5"/>
      <c r="M529" s="5"/>
      <c r="N529" s="5"/>
      <c r="O529" s="5"/>
      <c r="P529" s="5"/>
      <c r="Q529" s="5"/>
      <c r="R529" s="5"/>
      <c r="S529" s="5"/>
      <c r="T529" s="10"/>
      <c r="U529" s="10"/>
      <c r="V529" s="6"/>
      <c r="W529" s="11"/>
      <c r="X529" s="6"/>
      <c r="Y529" s="5"/>
      <c r="Z529" s="5"/>
      <c r="AO529" s="13"/>
      <c r="AS529" s="2"/>
      <c r="BS529" s="14"/>
    </row>
    <row r="530" spans="3:71" ht="12.75">
      <c r="C530" s="22"/>
      <c r="D530" s="5"/>
      <c r="E530" s="5"/>
      <c r="F530" s="6"/>
      <c r="G530" s="6"/>
      <c r="H530" s="5"/>
      <c r="I530" s="5"/>
      <c r="J530" s="5"/>
      <c r="K530" s="5"/>
      <c r="L530" s="5"/>
      <c r="M530" s="5"/>
      <c r="N530" s="5"/>
      <c r="O530" s="5"/>
      <c r="P530" s="5"/>
      <c r="Q530" s="5"/>
      <c r="R530" s="5"/>
      <c r="S530" s="5"/>
      <c r="T530" s="10"/>
      <c r="U530" s="10"/>
      <c r="V530" s="6"/>
      <c r="W530" s="11"/>
      <c r="X530" s="6"/>
      <c r="Y530" s="5"/>
      <c r="Z530" s="5"/>
      <c r="AO530" s="13"/>
      <c r="AS530" s="2"/>
      <c r="BS530" s="14"/>
    </row>
    <row r="531" spans="3:71" ht="12.75">
      <c r="C531" s="22"/>
      <c r="D531" s="5"/>
      <c r="E531" s="5"/>
      <c r="F531" s="6"/>
      <c r="G531" s="6"/>
      <c r="H531" s="5"/>
      <c r="I531" s="5"/>
      <c r="J531" s="5"/>
      <c r="K531" s="5"/>
      <c r="L531" s="5"/>
      <c r="M531" s="5"/>
      <c r="N531" s="5"/>
      <c r="O531" s="5"/>
      <c r="P531" s="5"/>
      <c r="Q531" s="5"/>
      <c r="R531" s="5"/>
      <c r="S531" s="5"/>
      <c r="T531" s="10"/>
      <c r="U531" s="10"/>
      <c r="V531" s="6"/>
      <c r="W531" s="11"/>
      <c r="X531" s="6"/>
      <c r="Y531" s="5"/>
      <c r="Z531" s="5"/>
      <c r="AO531" s="13"/>
      <c r="AS531" s="2"/>
      <c r="BS531" s="14"/>
    </row>
    <row r="532" spans="3:71" ht="12.75">
      <c r="C532" s="22"/>
      <c r="D532" s="5"/>
      <c r="E532" s="5"/>
      <c r="F532" s="6"/>
      <c r="G532" s="6"/>
      <c r="H532" s="5"/>
      <c r="I532" s="5"/>
      <c r="J532" s="5"/>
      <c r="K532" s="5"/>
      <c r="L532" s="5"/>
      <c r="M532" s="5"/>
      <c r="N532" s="5"/>
      <c r="O532" s="5"/>
      <c r="P532" s="5"/>
      <c r="Q532" s="5"/>
      <c r="R532" s="5"/>
      <c r="S532" s="5"/>
      <c r="T532" s="10"/>
      <c r="U532" s="10"/>
      <c r="V532" s="6"/>
      <c r="W532" s="11"/>
      <c r="X532" s="6"/>
      <c r="Y532" s="5"/>
      <c r="Z532" s="5"/>
      <c r="AO532" s="13"/>
      <c r="AS532" s="2"/>
      <c r="BS532" s="14"/>
    </row>
    <row r="533" spans="3:71" ht="12.75">
      <c r="C533" s="22"/>
      <c r="D533" s="5"/>
      <c r="E533" s="5"/>
      <c r="F533" s="6"/>
      <c r="G533" s="6"/>
      <c r="H533" s="5"/>
      <c r="I533" s="5"/>
      <c r="J533" s="5"/>
      <c r="K533" s="5"/>
      <c r="L533" s="5"/>
      <c r="M533" s="5"/>
      <c r="N533" s="5"/>
      <c r="O533" s="5"/>
      <c r="P533" s="5"/>
      <c r="Q533" s="5"/>
      <c r="R533" s="5"/>
      <c r="S533" s="5"/>
      <c r="T533" s="10"/>
      <c r="U533" s="10"/>
      <c r="V533" s="6"/>
      <c r="W533" s="11"/>
      <c r="X533" s="6"/>
      <c r="Y533" s="5"/>
      <c r="Z533" s="5"/>
      <c r="AO533" s="13"/>
      <c r="AS533" s="2"/>
      <c r="BS533" s="14"/>
    </row>
    <row r="534" spans="3:71" ht="12.75">
      <c r="C534" s="22"/>
      <c r="D534" s="5"/>
      <c r="E534" s="5"/>
      <c r="F534" s="6"/>
      <c r="G534" s="6"/>
      <c r="H534" s="5"/>
      <c r="I534" s="5"/>
      <c r="J534" s="5"/>
      <c r="K534" s="5"/>
      <c r="L534" s="5"/>
      <c r="M534" s="5"/>
      <c r="N534" s="5"/>
      <c r="O534" s="5"/>
      <c r="P534" s="5"/>
      <c r="Q534" s="5"/>
      <c r="R534" s="5"/>
      <c r="S534" s="5"/>
      <c r="T534" s="10"/>
      <c r="U534" s="10"/>
      <c r="V534" s="6"/>
      <c r="W534" s="11"/>
      <c r="X534" s="6"/>
      <c r="Y534" s="5"/>
      <c r="Z534" s="5"/>
      <c r="AO534" s="13"/>
      <c r="AS534" s="2"/>
      <c r="BS534" s="14"/>
    </row>
    <row r="535" spans="3:71" ht="12.75">
      <c r="C535" s="22"/>
      <c r="D535" s="5"/>
      <c r="E535" s="5"/>
      <c r="F535" s="6"/>
      <c r="G535" s="6"/>
      <c r="H535" s="5"/>
      <c r="I535" s="5"/>
      <c r="J535" s="5"/>
      <c r="K535" s="5"/>
      <c r="L535" s="5"/>
      <c r="M535" s="5"/>
      <c r="N535" s="5"/>
      <c r="O535" s="5"/>
      <c r="P535" s="5"/>
      <c r="Q535" s="5"/>
      <c r="R535" s="5"/>
      <c r="S535" s="5"/>
      <c r="T535" s="10"/>
      <c r="U535" s="10"/>
      <c r="V535" s="6"/>
      <c r="W535" s="11"/>
      <c r="X535" s="6"/>
      <c r="Y535" s="5"/>
      <c r="Z535" s="5"/>
      <c r="AO535" s="13"/>
      <c r="AS535" s="2"/>
      <c r="BS535" s="14"/>
    </row>
    <row r="536" spans="3:71" ht="12.75">
      <c r="C536" s="22"/>
      <c r="D536" s="5"/>
      <c r="E536" s="5"/>
      <c r="F536" s="6"/>
      <c r="G536" s="6"/>
      <c r="H536" s="5"/>
      <c r="I536" s="5"/>
      <c r="J536" s="5"/>
      <c r="K536" s="5"/>
      <c r="L536" s="5"/>
      <c r="M536" s="5"/>
      <c r="N536" s="5"/>
      <c r="O536" s="5"/>
      <c r="P536" s="5"/>
      <c r="Q536" s="5"/>
      <c r="R536" s="5"/>
      <c r="S536" s="5"/>
      <c r="T536" s="10"/>
      <c r="U536" s="10"/>
      <c r="V536" s="6"/>
      <c r="W536" s="11"/>
      <c r="X536" s="6"/>
      <c r="Y536" s="5"/>
      <c r="Z536" s="5"/>
      <c r="AO536" s="13"/>
      <c r="AS536" s="2"/>
      <c r="BS536" s="14"/>
    </row>
    <row r="537" spans="3:71" ht="12.75">
      <c r="C537" s="22"/>
      <c r="D537" s="5"/>
      <c r="E537" s="5"/>
      <c r="F537" s="6"/>
      <c r="G537" s="6"/>
      <c r="H537" s="5"/>
      <c r="I537" s="5"/>
      <c r="J537" s="5"/>
      <c r="K537" s="5"/>
      <c r="L537" s="5"/>
      <c r="M537" s="5"/>
      <c r="N537" s="5"/>
      <c r="O537" s="5"/>
      <c r="P537" s="5"/>
      <c r="Q537" s="5"/>
      <c r="R537" s="5"/>
      <c r="S537" s="5"/>
      <c r="T537" s="10"/>
      <c r="U537" s="10"/>
      <c r="V537" s="6"/>
      <c r="W537" s="11"/>
      <c r="X537" s="6"/>
      <c r="Y537" s="5"/>
      <c r="Z537" s="5"/>
      <c r="AO537" s="13"/>
      <c r="AS537" s="2"/>
      <c r="BS537" s="14"/>
    </row>
    <row r="538" spans="3:71" ht="12.75">
      <c r="C538" s="22"/>
      <c r="D538" s="5"/>
      <c r="E538" s="5"/>
      <c r="F538" s="6"/>
      <c r="G538" s="6"/>
      <c r="H538" s="5"/>
      <c r="I538" s="5"/>
      <c r="J538" s="5"/>
      <c r="K538" s="5"/>
      <c r="L538" s="5"/>
      <c r="M538" s="5"/>
      <c r="N538" s="5"/>
      <c r="O538" s="5"/>
      <c r="P538" s="5"/>
      <c r="Q538" s="5"/>
      <c r="R538" s="5"/>
      <c r="S538" s="5"/>
      <c r="T538" s="10"/>
      <c r="U538" s="10"/>
      <c r="V538" s="6"/>
      <c r="W538" s="11"/>
      <c r="X538" s="6"/>
      <c r="Y538" s="5"/>
      <c r="Z538" s="5"/>
      <c r="AO538" s="13"/>
      <c r="AS538" s="2"/>
      <c r="BS538" s="14"/>
    </row>
    <row r="539" spans="3:71" ht="12.75">
      <c r="C539" s="22"/>
      <c r="D539" s="5"/>
      <c r="E539" s="5"/>
      <c r="F539" s="6"/>
      <c r="G539" s="6"/>
      <c r="H539" s="5"/>
      <c r="I539" s="5"/>
      <c r="J539" s="5"/>
      <c r="K539" s="5"/>
      <c r="L539" s="5"/>
      <c r="M539" s="5"/>
      <c r="N539" s="5"/>
      <c r="O539" s="5"/>
      <c r="P539" s="5"/>
      <c r="Q539" s="5"/>
      <c r="R539" s="5"/>
      <c r="S539" s="5"/>
      <c r="T539" s="10"/>
      <c r="U539" s="10"/>
      <c r="V539" s="6"/>
      <c r="W539" s="11"/>
      <c r="X539" s="6"/>
      <c r="Y539" s="5"/>
      <c r="Z539" s="5"/>
      <c r="AO539" s="13"/>
      <c r="AS539" s="2"/>
      <c r="BS539" s="14"/>
    </row>
    <row r="540" spans="3:71" ht="12.75">
      <c r="C540" s="22"/>
      <c r="D540" s="5"/>
      <c r="E540" s="5"/>
      <c r="F540" s="6"/>
      <c r="G540" s="6"/>
      <c r="H540" s="5"/>
      <c r="I540" s="5"/>
      <c r="J540" s="5"/>
      <c r="K540" s="5"/>
      <c r="L540" s="5"/>
      <c r="M540" s="5"/>
      <c r="N540" s="5"/>
      <c r="O540" s="5"/>
      <c r="P540" s="5"/>
      <c r="Q540" s="5"/>
      <c r="R540" s="5"/>
      <c r="S540" s="5"/>
      <c r="T540" s="10"/>
      <c r="U540" s="10"/>
      <c r="V540" s="6"/>
      <c r="W540" s="11"/>
      <c r="X540" s="6"/>
      <c r="Y540" s="5"/>
      <c r="Z540" s="5"/>
      <c r="AO540" s="13"/>
      <c r="AS540" s="2"/>
      <c r="BS540" s="14"/>
    </row>
    <row r="541" spans="3:71" ht="12.75">
      <c r="C541" s="22"/>
      <c r="D541" s="5"/>
      <c r="E541" s="5"/>
      <c r="F541" s="6"/>
      <c r="G541" s="6"/>
      <c r="H541" s="5"/>
      <c r="I541" s="5"/>
      <c r="J541" s="5"/>
      <c r="K541" s="5"/>
      <c r="L541" s="5"/>
      <c r="M541" s="5"/>
      <c r="N541" s="5"/>
      <c r="O541" s="5"/>
      <c r="P541" s="5"/>
      <c r="Q541" s="5"/>
      <c r="R541" s="5"/>
      <c r="S541" s="5"/>
      <c r="T541" s="10"/>
      <c r="U541" s="10"/>
      <c r="V541" s="6"/>
      <c r="W541" s="11"/>
      <c r="X541" s="6"/>
      <c r="Y541" s="5"/>
      <c r="Z541" s="5"/>
      <c r="AO541" s="13"/>
      <c r="AS541" s="2"/>
      <c r="BS541" s="14"/>
    </row>
    <row r="542" spans="3:71" ht="12.75">
      <c r="C542" s="22"/>
      <c r="D542" s="5"/>
      <c r="E542" s="5"/>
      <c r="F542" s="6"/>
      <c r="G542" s="6"/>
      <c r="H542" s="5"/>
      <c r="I542" s="5"/>
      <c r="J542" s="5"/>
      <c r="K542" s="5"/>
      <c r="L542" s="5"/>
      <c r="M542" s="5"/>
      <c r="N542" s="5"/>
      <c r="O542" s="5"/>
      <c r="P542" s="5"/>
      <c r="Q542" s="5"/>
      <c r="R542" s="5"/>
      <c r="S542" s="5"/>
      <c r="T542" s="10"/>
      <c r="U542" s="10"/>
      <c r="V542" s="6"/>
      <c r="W542" s="11"/>
      <c r="X542" s="6"/>
      <c r="Y542" s="5"/>
      <c r="Z542" s="5"/>
      <c r="AO542" s="13"/>
      <c r="AS542" s="2"/>
      <c r="BS542" s="14"/>
    </row>
    <row r="543" spans="3:71" ht="12.75">
      <c r="C543" s="22"/>
      <c r="D543" s="5"/>
      <c r="E543" s="5"/>
      <c r="F543" s="6"/>
      <c r="G543" s="6"/>
      <c r="H543" s="5"/>
      <c r="I543" s="5"/>
      <c r="J543" s="5"/>
      <c r="K543" s="5"/>
      <c r="L543" s="5"/>
      <c r="M543" s="5"/>
      <c r="N543" s="5"/>
      <c r="O543" s="5"/>
      <c r="P543" s="5"/>
      <c r="Q543" s="5"/>
      <c r="R543" s="5"/>
      <c r="S543" s="5"/>
      <c r="T543" s="10"/>
      <c r="U543" s="10"/>
      <c r="V543" s="6"/>
      <c r="W543" s="11"/>
      <c r="X543" s="6"/>
      <c r="Y543" s="5"/>
      <c r="Z543" s="5"/>
      <c r="AO543" s="13"/>
      <c r="AS543" s="2"/>
      <c r="BS543" s="14"/>
    </row>
    <row r="544" spans="3:71" ht="12.75">
      <c r="C544" s="22"/>
      <c r="D544" s="5"/>
      <c r="E544" s="5"/>
      <c r="F544" s="6"/>
      <c r="G544" s="6"/>
      <c r="H544" s="5"/>
      <c r="I544" s="5"/>
      <c r="J544" s="5"/>
      <c r="K544" s="5"/>
      <c r="L544" s="5"/>
      <c r="M544" s="5"/>
      <c r="N544" s="5"/>
      <c r="O544" s="5"/>
      <c r="P544" s="5"/>
      <c r="Q544" s="5"/>
      <c r="R544" s="5"/>
      <c r="S544" s="5"/>
      <c r="T544" s="10"/>
      <c r="U544" s="10"/>
      <c r="V544" s="6"/>
      <c r="W544" s="11"/>
      <c r="X544" s="6"/>
      <c r="Y544" s="5"/>
      <c r="Z544" s="5"/>
      <c r="AO544" s="13"/>
      <c r="AS544" s="2"/>
      <c r="BS544" s="14"/>
    </row>
    <row r="545" spans="3:71" ht="12.75">
      <c r="C545" s="22"/>
      <c r="D545" s="5"/>
      <c r="E545" s="5"/>
      <c r="F545" s="6"/>
      <c r="G545" s="6"/>
      <c r="H545" s="5"/>
      <c r="I545" s="5"/>
      <c r="J545" s="5"/>
      <c r="K545" s="5"/>
      <c r="L545" s="5"/>
      <c r="M545" s="5"/>
      <c r="N545" s="5"/>
      <c r="O545" s="5"/>
      <c r="P545" s="5"/>
      <c r="Q545" s="5"/>
      <c r="R545" s="5"/>
      <c r="S545" s="5"/>
      <c r="T545" s="10"/>
      <c r="U545" s="10"/>
      <c r="V545" s="6"/>
      <c r="W545" s="11"/>
      <c r="X545" s="6"/>
      <c r="Y545" s="5"/>
      <c r="Z545" s="5"/>
      <c r="AO545" s="13"/>
      <c r="AS545" s="2"/>
      <c r="BS545" s="14"/>
    </row>
    <row r="546" spans="3:71" ht="12.75">
      <c r="C546" s="22"/>
      <c r="D546" s="5"/>
      <c r="E546" s="5"/>
      <c r="F546" s="6"/>
      <c r="G546" s="6"/>
      <c r="H546" s="5"/>
      <c r="I546" s="5"/>
      <c r="J546" s="5"/>
      <c r="K546" s="5"/>
      <c r="L546" s="5"/>
      <c r="M546" s="5"/>
      <c r="N546" s="5"/>
      <c r="O546" s="5"/>
      <c r="P546" s="5"/>
      <c r="Q546" s="5"/>
      <c r="R546" s="5"/>
      <c r="S546" s="5"/>
      <c r="T546" s="10"/>
      <c r="U546" s="10"/>
      <c r="V546" s="6"/>
      <c r="W546" s="11"/>
      <c r="X546" s="6"/>
      <c r="Y546" s="5"/>
      <c r="Z546" s="5"/>
      <c r="AO546" s="13"/>
      <c r="AS546" s="2"/>
      <c r="BS546" s="14"/>
    </row>
    <row r="547" spans="3:71" ht="12.75">
      <c r="C547" s="22"/>
      <c r="D547" s="5"/>
      <c r="E547" s="5"/>
      <c r="F547" s="6"/>
      <c r="G547" s="6"/>
      <c r="H547" s="5"/>
      <c r="I547" s="5"/>
      <c r="J547" s="5"/>
      <c r="K547" s="5"/>
      <c r="L547" s="5"/>
      <c r="M547" s="5"/>
      <c r="N547" s="5"/>
      <c r="O547" s="5"/>
      <c r="P547" s="5"/>
      <c r="Q547" s="5"/>
      <c r="R547" s="5"/>
      <c r="S547" s="5"/>
      <c r="T547" s="10"/>
      <c r="U547" s="10"/>
      <c r="V547" s="6"/>
      <c r="W547" s="11"/>
      <c r="X547" s="6"/>
      <c r="Y547" s="5"/>
      <c r="Z547" s="5"/>
      <c r="AO547" s="13"/>
      <c r="AS547" s="2"/>
      <c r="BS547" s="14"/>
    </row>
    <row r="548" spans="3:71" ht="12.75">
      <c r="C548" s="22"/>
      <c r="D548" s="5"/>
      <c r="E548" s="5"/>
      <c r="F548" s="6"/>
      <c r="G548" s="6"/>
      <c r="H548" s="5"/>
      <c r="I548" s="5"/>
      <c r="J548" s="5"/>
      <c r="K548" s="5"/>
      <c r="L548" s="5"/>
      <c r="M548" s="5"/>
      <c r="N548" s="5"/>
      <c r="O548" s="5"/>
      <c r="P548" s="5"/>
      <c r="Q548" s="5"/>
      <c r="R548" s="5"/>
      <c r="S548" s="5"/>
      <c r="T548" s="10"/>
      <c r="U548" s="10"/>
      <c r="V548" s="6"/>
      <c r="W548" s="11"/>
      <c r="X548" s="6"/>
      <c r="Y548" s="5"/>
      <c r="Z548" s="5"/>
      <c r="AO548" s="13"/>
      <c r="AS548" s="2"/>
      <c r="BS548" s="14"/>
    </row>
    <row r="549" spans="3:71" ht="12.75">
      <c r="C549" s="22"/>
      <c r="D549" s="5"/>
      <c r="E549" s="5"/>
      <c r="F549" s="6"/>
      <c r="G549" s="6"/>
      <c r="H549" s="5"/>
      <c r="I549" s="5"/>
      <c r="J549" s="5"/>
      <c r="K549" s="5"/>
      <c r="L549" s="5"/>
      <c r="M549" s="5"/>
      <c r="N549" s="5"/>
      <c r="O549" s="5"/>
      <c r="P549" s="5"/>
      <c r="Q549" s="5"/>
      <c r="R549" s="5"/>
      <c r="S549" s="5"/>
      <c r="T549" s="10"/>
      <c r="U549" s="10"/>
      <c r="V549" s="6"/>
      <c r="W549" s="11"/>
      <c r="X549" s="6"/>
      <c r="Y549" s="5"/>
      <c r="Z549" s="5"/>
      <c r="AO549" s="13"/>
      <c r="AS549" s="2"/>
      <c r="BS549" s="14"/>
    </row>
    <row r="550" spans="3:71" ht="12.75">
      <c r="C550" s="22"/>
      <c r="D550" s="5"/>
      <c r="E550" s="5"/>
      <c r="F550" s="6"/>
      <c r="G550" s="6"/>
      <c r="H550" s="5"/>
      <c r="I550" s="5"/>
      <c r="J550" s="5"/>
      <c r="K550" s="5"/>
      <c r="L550" s="5"/>
      <c r="M550" s="5"/>
      <c r="N550" s="5"/>
      <c r="O550" s="5"/>
      <c r="P550" s="5"/>
      <c r="Q550" s="5"/>
      <c r="R550" s="5"/>
      <c r="S550" s="5"/>
      <c r="T550" s="10"/>
      <c r="U550" s="10"/>
      <c r="V550" s="6"/>
      <c r="W550" s="11"/>
      <c r="X550" s="6"/>
      <c r="Y550" s="5"/>
      <c r="Z550" s="5"/>
      <c r="AO550" s="13"/>
      <c r="AS550" s="2"/>
      <c r="BS550" s="14"/>
    </row>
    <row r="551" spans="3:71" ht="12.75">
      <c r="C551" s="22"/>
      <c r="D551" s="5"/>
      <c r="E551" s="5"/>
      <c r="F551" s="6"/>
      <c r="G551" s="6"/>
      <c r="H551" s="5"/>
      <c r="I551" s="5"/>
      <c r="J551" s="5"/>
      <c r="K551" s="5"/>
      <c r="L551" s="5"/>
      <c r="M551" s="5"/>
      <c r="N551" s="5"/>
      <c r="O551" s="5"/>
      <c r="P551" s="5"/>
      <c r="Q551" s="5"/>
      <c r="R551" s="5"/>
      <c r="S551" s="5"/>
      <c r="T551" s="10"/>
      <c r="U551" s="10"/>
      <c r="V551" s="6"/>
      <c r="W551" s="11"/>
      <c r="X551" s="6"/>
      <c r="Y551" s="5"/>
      <c r="Z551" s="5"/>
      <c r="AO551" s="13"/>
      <c r="AS551" s="2"/>
      <c r="BS551" s="14"/>
    </row>
    <row r="552" spans="3:71" ht="12.75">
      <c r="C552" s="22"/>
      <c r="D552" s="5"/>
      <c r="E552" s="5"/>
      <c r="F552" s="6"/>
      <c r="G552" s="6"/>
      <c r="H552" s="5"/>
      <c r="I552" s="5"/>
      <c r="J552" s="5"/>
      <c r="K552" s="5"/>
      <c r="L552" s="5"/>
      <c r="M552" s="5"/>
      <c r="N552" s="5"/>
      <c r="O552" s="5"/>
      <c r="P552" s="5"/>
      <c r="Q552" s="5"/>
      <c r="R552" s="5"/>
      <c r="S552" s="5"/>
      <c r="T552" s="10"/>
      <c r="U552" s="10"/>
      <c r="V552" s="6"/>
      <c r="W552" s="11"/>
      <c r="X552" s="6"/>
      <c r="Y552" s="5"/>
      <c r="Z552" s="5"/>
      <c r="AO552" s="13"/>
      <c r="AS552" s="2"/>
      <c r="BS552" s="14"/>
    </row>
    <row r="553" spans="3:71" ht="12.75">
      <c r="C553" s="22"/>
      <c r="D553" s="5"/>
      <c r="E553" s="5"/>
      <c r="F553" s="6"/>
      <c r="G553" s="6"/>
      <c r="H553" s="5"/>
      <c r="I553" s="5"/>
      <c r="J553" s="5"/>
      <c r="K553" s="5"/>
      <c r="L553" s="5"/>
      <c r="M553" s="5"/>
      <c r="N553" s="5"/>
      <c r="O553" s="5"/>
      <c r="P553" s="5"/>
      <c r="Q553" s="5"/>
      <c r="R553" s="5"/>
      <c r="S553" s="5"/>
      <c r="T553" s="10"/>
      <c r="U553" s="10"/>
      <c r="V553" s="6"/>
      <c r="W553" s="11"/>
      <c r="X553" s="6"/>
      <c r="Y553" s="5"/>
      <c r="Z553" s="5"/>
      <c r="AO553" s="13"/>
      <c r="AS553" s="2"/>
      <c r="BS553" s="14"/>
    </row>
    <row r="554" spans="3:71" ht="12.75">
      <c r="C554" s="22"/>
      <c r="D554" s="5"/>
      <c r="E554" s="5"/>
      <c r="F554" s="6"/>
      <c r="G554" s="6"/>
      <c r="H554" s="5"/>
      <c r="I554" s="5"/>
      <c r="J554" s="5"/>
      <c r="K554" s="5"/>
      <c r="L554" s="5"/>
      <c r="M554" s="5"/>
      <c r="N554" s="5"/>
      <c r="O554" s="5"/>
      <c r="P554" s="5"/>
      <c r="Q554" s="5"/>
      <c r="R554" s="5"/>
      <c r="S554" s="5"/>
      <c r="T554" s="10"/>
      <c r="U554" s="10"/>
      <c r="V554" s="6"/>
      <c r="W554" s="11"/>
      <c r="X554" s="6"/>
      <c r="Y554" s="5"/>
      <c r="Z554" s="5"/>
      <c r="AO554" s="13"/>
      <c r="AS554" s="2"/>
      <c r="BS554" s="14"/>
    </row>
    <row r="555" spans="3:71" ht="12.75">
      <c r="C555" s="22"/>
      <c r="D555" s="5"/>
      <c r="E555" s="5"/>
      <c r="F555" s="6"/>
      <c r="G555" s="6"/>
      <c r="H555" s="5"/>
      <c r="I555" s="5"/>
      <c r="J555" s="5"/>
      <c r="K555" s="5"/>
      <c r="L555" s="5"/>
      <c r="M555" s="5"/>
      <c r="N555" s="5"/>
      <c r="O555" s="5"/>
      <c r="P555" s="5"/>
      <c r="Q555" s="5"/>
      <c r="R555" s="5"/>
      <c r="S555" s="5"/>
      <c r="T555" s="10"/>
      <c r="U555" s="10"/>
      <c r="V555" s="6"/>
      <c r="W555" s="11"/>
      <c r="X555" s="6"/>
      <c r="Y555" s="5"/>
      <c r="Z555" s="5"/>
      <c r="AO555" s="13"/>
      <c r="AS555" s="2"/>
      <c r="BS555" s="14"/>
    </row>
    <row r="556" spans="3:71" ht="12.75">
      <c r="C556" s="22"/>
      <c r="D556" s="5"/>
      <c r="E556" s="5"/>
      <c r="F556" s="6"/>
      <c r="G556" s="6"/>
      <c r="H556" s="5"/>
      <c r="I556" s="5"/>
      <c r="J556" s="5"/>
      <c r="K556" s="5"/>
      <c r="L556" s="5"/>
      <c r="M556" s="5"/>
      <c r="N556" s="5"/>
      <c r="O556" s="5"/>
      <c r="P556" s="5"/>
      <c r="Q556" s="5"/>
      <c r="R556" s="5"/>
      <c r="S556" s="5"/>
      <c r="T556" s="10"/>
      <c r="U556" s="10"/>
      <c r="V556" s="6"/>
      <c r="W556" s="11"/>
      <c r="X556" s="6"/>
      <c r="Y556" s="5"/>
      <c r="Z556" s="5"/>
      <c r="AO556" s="13"/>
      <c r="AS556" s="2"/>
      <c r="BS556" s="14"/>
    </row>
    <row r="557" spans="3:71" ht="12.75">
      <c r="C557" s="22"/>
      <c r="D557" s="5"/>
      <c r="E557" s="5"/>
      <c r="F557" s="6"/>
      <c r="G557" s="6"/>
      <c r="H557" s="5"/>
      <c r="I557" s="5"/>
      <c r="J557" s="5"/>
      <c r="K557" s="5"/>
      <c r="L557" s="5"/>
      <c r="M557" s="5"/>
      <c r="N557" s="5"/>
      <c r="O557" s="5"/>
      <c r="P557" s="5"/>
      <c r="Q557" s="5"/>
      <c r="R557" s="5"/>
      <c r="S557" s="5"/>
      <c r="T557" s="10"/>
      <c r="U557" s="10"/>
      <c r="V557" s="6"/>
      <c r="W557" s="11"/>
      <c r="X557" s="6"/>
      <c r="Y557" s="5"/>
      <c r="Z557" s="5"/>
      <c r="AO557" s="13"/>
      <c r="AS557" s="2"/>
      <c r="BS557" s="14"/>
    </row>
    <row r="558" spans="3:71" ht="12.75">
      <c r="C558" s="22"/>
      <c r="D558" s="5"/>
      <c r="E558" s="5"/>
      <c r="F558" s="6"/>
      <c r="G558" s="6"/>
      <c r="H558" s="5"/>
      <c r="I558" s="5"/>
      <c r="J558" s="5"/>
      <c r="K558" s="5"/>
      <c r="L558" s="5"/>
      <c r="M558" s="5"/>
      <c r="N558" s="5"/>
      <c r="O558" s="5"/>
      <c r="P558" s="5"/>
      <c r="Q558" s="5"/>
      <c r="R558" s="5"/>
      <c r="S558" s="5"/>
      <c r="T558" s="10"/>
      <c r="U558" s="10"/>
      <c r="V558" s="6"/>
      <c r="W558" s="11"/>
      <c r="X558" s="6"/>
      <c r="Y558" s="5"/>
      <c r="Z558" s="5"/>
      <c r="AO558" s="13"/>
      <c r="AS558" s="2"/>
      <c r="BS558" s="14"/>
    </row>
    <row r="559" spans="3:71" ht="12.75">
      <c r="C559" s="22"/>
      <c r="D559" s="5"/>
      <c r="E559" s="5"/>
      <c r="F559" s="6"/>
      <c r="G559" s="6"/>
      <c r="H559" s="5"/>
      <c r="I559" s="5"/>
      <c r="J559" s="5"/>
      <c r="K559" s="5"/>
      <c r="L559" s="5"/>
      <c r="M559" s="5"/>
      <c r="N559" s="5"/>
      <c r="O559" s="5"/>
      <c r="P559" s="5"/>
      <c r="Q559" s="5"/>
      <c r="R559" s="5"/>
      <c r="S559" s="5"/>
      <c r="T559" s="10"/>
      <c r="U559" s="10"/>
      <c r="V559" s="6"/>
      <c r="W559" s="11"/>
      <c r="X559" s="6"/>
      <c r="Y559" s="5"/>
      <c r="Z559" s="5"/>
      <c r="AO559" s="13"/>
      <c r="AS559" s="2"/>
      <c r="BS559" s="14"/>
    </row>
    <row r="560" spans="3:71" ht="12.75">
      <c r="C560" s="22"/>
      <c r="D560" s="5"/>
      <c r="E560" s="5"/>
      <c r="F560" s="6"/>
      <c r="G560" s="6"/>
      <c r="H560" s="5"/>
      <c r="I560" s="5"/>
      <c r="J560" s="5"/>
      <c r="K560" s="5"/>
      <c r="L560" s="5"/>
      <c r="M560" s="5"/>
      <c r="N560" s="5"/>
      <c r="O560" s="5"/>
      <c r="P560" s="5"/>
      <c r="Q560" s="5"/>
      <c r="R560" s="5"/>
      <c r="S560" s="5"/>
      <c r="T560" s="10"/>
      <c r="U560" s="10"/>
      <c r="V560" s="6"/>
      <c r="W560" s="11"/>
      <c r="X560" s="6"/>
      <c r="Y560" s="5"/>
      <c r="Z560" s="5"/>
      <c r="AO560" s="13"/>
      <c r="AS560" s="2"/>
      <c r="BS560" s="14"/>
    </row>
    <row r="561" spans="3:71" ht="12.75">
      <c r="C561" s="22"/>
      <c r="D561" s="5"/>
      <c r="E561" s="5"/>
      <c r="F561" s="6"/>
      <c r="G561" s="6"/>
      <c r="H561" s="5"/>
      <c r="I561" s="5"/>
      <c r="J561" s="5"/>
      <c r="K561" s="5"/>
      <c r="L561" s="5"/>
      <c r="M561" s="5"/>
      <c r="N561" s="5"/>
      <c r="O561" s="5"/>
      <c r="P561" s="5"/>
      <c r="Q561" s="5"/>
      <c r="R561" s="5"/>
      <c r="S561" s="5"/>
      <c r="T561" s="10"/>
      <c r="U561" s="10"/>
      <c r="V561" s="6"/>
      <c r="W561" s="11"/>
      <c r="X561" s="6"/>
      <c r="Y561" s="5"/>
      <c r="Z561" s="5"/>
      <c r="AO561" s="13"/>
      <c r="AS561" s="2"/>
      <c r="BS561" s="14"/>
    </row>
    <row r="562" spans="3:71" ht="12.75">
      <c r="C562" s="22"/>
      <c r="D562" s="5"/>
      <c r="E562" s="5"/>
      <c r="F562" s="6"/>
      <c r="G562" s="6"/>
      <c r="H562" s="5"/>
      <c r="I562" s="5"/>
      <c r="J562" s="5"/>
      <c r="K562" s="5"/>
      <c r="L562" s="5"/>
      <c r="M562" s="5"/>
      <c r="N562" s="5"/>
      <c r="O562" s="5"/>
      <c r="P562" s="5"/>
      <c r="Q562" s="5"/>
      <c r="R562" s="5"/>
      <c r="S562" s="5"/>
      <c r="T562" s="10"/>
      <c r="U562" s="10"/>
      <c r="V562" s="6"/>
      <c r="W562" s="11"/>
      <c r="X562" s="6"/>
      <c r="Y562" s="5"/>
      <c r="Z562" s="5"/>
      <c r="AO562" s="13"/>
      <c r="AS562" s="2"/>
      <c r="BS562" s="14"/>
    </row>
    <row r="563" spans="3:71" ht="12.75">
      <c r="C563" s="22"/>
      <c r="D563" s="5"/>
      <c r="E563" s="5"/>
      <c r="F563" s="6"/>
      <c r="G563" s="6"/>
      <c r="H563" s="5"/>
      <c r="I563" s="5"/>
      <c r="J563" s="5"/>
      <c r="K563" s="5"/>
      <c r="L563" s="5"/>
      <c r="M563" s="5"/>
      <c r="N563" s="5"/>
      <c r="O563" s="5"/>
      <c r="P563" s="5"/>
      <c r="Q563" s="5"/>
      <c r="R563" s="5"/>
      <c r="S563" s="5"/>
      <c r="T563" s="10"/>
      <c r="U563" s="10"/>
      <c r="V563" s="6"/>
      <c r="W563" s="11"/>
      <c r="X563" s="6"/>
      <c r="Y563" s="5"/>
      <c r="Z563" s="5"/>
      <c r="AO563" s="13"/>
      <c r="AS563" s="2"/>
      <c r="BS563" s="14"/>
    </row>
    <row r="564" spans="3:71" ht="12.75">
      <c r="C564" s="22"/>
      <c r="D564" s="5"/>
      <c r="E564" s="5"/>
      <c r="F564" s="6"/>
      <c r="G564" s="6"/>
      <c r="H564" s="5"/>
      <c r="I564" s="5"/>
      <c r="J564" s="5"/>
      <c r="K564" s="5"/>
      <c r="L564" s="5"/>
      <c r="M564" s="5"/>
      <c r="N564" s="5"/>
      <c r="O564" s="5"/>
      <c r="P564" s="5"/>
      <c r="Q564" s="5"/>
      <c r="R564" s="5"/>
      <c r="S564" s="5"/>
      <c r="T564" s="10"/>
      <c r="U564" s="10"/>
      <c r="V564" s="6"/>
      <c r="W564" s="11"/>
      <c r="X564" s="6"/>
      <c r="Y564" s="5"/>
      <c r="Z564" s="5"/>
      <c r="AO564" s="13"/>
      <c r="AS564" s="2"/>
      <c r="BS564" s="14"/>
    </row>
    <row r="565" spans="3:71" ht="12.75">
      <c r="C565" s="22"/>
      <c r="D565" s="5"/>
      <c r="E565" s="5"/>
      <c r="F565" s="6"/>
      <c r="G565" s="6"/>
      <c r="H565" s="5"/>
      <c r="I565" s="5"/>
      <c r="J565" s="5"/>
      <c r="K565" s="5"/>
      <c r="L565" s="5"/>
      <c r="M565" s="5"/>
      <c r="N565" s="5"/>
      <c r="O565" s="5"/>
      <c r="P565" s="5"/>
      <c r="Q565" s="5"/>
      <c r="R565" s="5"/>
      <c r="S565" s="5"/>
      <c r="T565" s="10"/>
      <c r="U565" s="10"/>
      <c r="V565" s="6"/>
      <c r="W565" s="11"/>
      <c r="X565" s="6"/>
      <c r="Y565" s="5"/>
      <c r="Z565" s="5"/>
      <c r="AO565" s="13"/>
      <c r="AS565" s="2"/>
      <c r="BS565" s="14"/>
    </row>
    <row r="566" spans="3:71" ht="12.75">
      <c r="C566" s="22"/>
      <c r="D566" s="5"/>
      <c r="E566" s="5"/>
      <c r="F566" s="6"/>
      <c r="G566" s="6"/>
      <c r="H566" s="5"/>
      <c r="I566" s="5"/>
      <c r="J566" s="5"/>
      <c r="K566" s="5"/>
      <c r="L566" s="5"/>
      <c r="M566" s="5"/>
      <c r="N566" s="5"/>
      <c r="O566" s="5"/>
      <c r="P566" s="5"/>
      <c r="Q566" s="5"/>
      <c r="R566" s="5"/>
      <c r="S566" s="5"/>
      <c r="T566" s="10"/>
      <c r="U566" s="10"/>
      <c r="V566" s="6"/>
      <c r="W566" s="11"/>
      <c r="X566" s="6"/>
      <c r="Y566" s="5"/>
      <c r="Z566" s="5"/>
      <c r="AO566" s="13"/>
      <c r="AS566" s="2"/>
      <c r="BS566" s="14"/>
    </row>
    <row r="567" spans="3:71" ht="12.75">
      <c r="C567" s="22"/>
      <c r="D567" s="5"/>
      <c r="E567" s="5"/>
      <c r="F567" s="6"/>
      <c r="G567" s="6"/>
      <c r="H567" s="5"/>
      <c r="I567" s="5"/>
      <c r="J567" s="5"/>
      <c r="K567" s="5"/>
      <c r="L567" s="5"/>
      <c r="M567" s="5"/>
      <c r="N567" s="5"/>
      <c r="O567" s="5"/>
      <c r="P567" s="5"/>
      <c r="Q567" s="5"/>
      <c r="R567" s="5"/>
      <c r="S567" s="5"/>
      <c r="T567" s="10"/>
      <c r="U567" s="10"/>
      <c r="V567" s="6"/>
      <c r="W567" s="11"/>
      <c r="X567" s="6"/>
      <c r="Y567" s="5"/>
      <c r="Z567" s="5"/>
      <c r="AO567" s="13"/>
      <c r="AS567" s="2"/>
      <c r="BS567" s="14"/>
    </row>
    <row r="568" spans="3:71" ht="12.75">
      <c r="C568" s="22"/>
      <c r="D568" s="5"/>
      <c r="E568" s="5"/>
      <c r="F568" s="6"/>
      <c r="G568" s="6"/>
      <c r="H568" s="5"/>
      <c r="I568" s="5"/>
      <c r="J568" s="5"/>
      <c r="K568" s="5"/>
      <c r="L568" s="5"/>
      <c r="M568" s="5"/>
      <c r="N568" s="5"/>
      <c r="O568" s="5"/>
      <c r="P568" s="5"/>
      <c r="Q568" s="5"/>
      <c r="R568" s="5"/>
      <c r="S568" s="5"/>
      <c r="T568" s="10"/>
      <c r="U568" s="10"/>
      <c r="V568" s="6"/>
      <c r="W568" s="11"/>
      <c r="X568" s="6"/>
      <c r="Y568" s="5"/>
      <c r="Z568" s="5"/>
      <c r="AO568" s="13"/>
      <c r="AS568" s="2"/>
      <c r="BS568" s="14"/>
    </row>
    <row r="569" spans="3:71" ht="12.75">
      <c r="C569" s="22"/>
      <c r="D569" s="5"/>
      <c r="E569" s="5"/>
      <c r="F569" s="6"/>
      <c r="G569" s="6"/>
      <c r="H569" s="5"/>
      <c r="I569" s="5"/>
      <c r="J569" s="5"/>
      <c r="K569" s="5"/>
      <c r="L569" s="5"/>
      <c r="M569" s="5"/>
      <c r="N569" s="5"/>
      <c r="O569" s="5"/>
      <c r="P569" s="5"/>
      <c r="Q569" s="5"/>
      <c r="R569" s="5"/>
      <c r="S569" s="5"/>
      <c r="T569" s="10"/>
      <c r="U569" s="10"/>
      <c r="V569" s="6"/>
      <c r="W569" s="11"/>
      <c r="X569" s="6"/>
      <c r="Y569" s="5"/>
      <c r="Z569" s="5"/>
      <c r="AO569" s="13"/>
      <c r="AS569" s="2"/>
      <c r="BS569" s="14"/>
    </row>
    <row r="570" spans="3:71" ht="12.75">
      <c r="C570" s="22"/>
      <c r="D570" s="5"/>
      <c r="E570" s="5"/>
      <c r="F570" s="6"/>
      <c r="G570" s="6"/>
      <c r="H570" s="5"/>
      <c r="I570" s="5"/>
      <c r="J570" s="5"/>
      <c r="K570" s="5"/>
      <c r="L570" s="5"/>
      <c r="M570" s="5"/>
      <c r="N570" s="5"/>
      <c r="O570" s="5"/>
      <c r="P570" s="5"/>
      <c r="Q570" s="5"/>
      <c r="R570" s="5"/>
      <c r="S570" s="5"/>
      <c r="T570" s="10"/>
      <c r="U570" s="10"/>
      <c r="V570" s="6"/>
      <c r="W570" s="11"/>
      <c r="X570" s="6"/>
      <c r="Y570" s="5"/>
      <c r="Z570" s="5"/>
      <c r="AO570" s="13"/>
      <c r="AS570" s="2"/>
      <c r="BS570" s="14"/>
    </row>
    <row r="571" spans="3:71" ht="12.75">
      <c r="C571" s="22"/>
      <c r="D571" s="5"/>
      <c r="E571" s="5"/>
      <c r="F571" s="6"/>
      <c r="G571" s="6"/>
      <c r="H571" s="5"/>
      <c r="I571" s="5"/>
      <c r="J571" s="5"/>
      <c r="K571" s="5"/>
      <c r="L571" s="5"/>
      <c r="M571" s="5"/>
      <c r="N571" s="5"/>
      <c r="O571" s="5"/>
      <c r="P571" s="5"/>
      <c r="Q571" s="5"/>
      <c r="R571" s="5"/>
      <c r="S571" s="5"/>
      <c r="T571" s="10"/>
      <c r="U571" s="10"/>
      <c r="V571" s="6"/>
      <c r="W571" s="11"/>
      <c r="X571" s="6"/>
      <c r="Y571" s="5"/>
      <c r="Z571" s="5"/>
      <c r="AO571" s="13"/>
      <c r="AS571" s="2"/>
      <c r="BS571" s="14"/>
    </row>
    <row r="572" spans="3:71" ht="12.75">
      <c r="C572" s="22"/>
      <c r="D572" s="5"/>
      <c r="E572" s="5"/>
      <c r="F572" s="6"/>
      <c r="G572" s="6"/>
      <c r="H572" s="5"/>
      <c r="I572" s="5"/>
      <c r="J572" s="5"/>
      <c r="K572" s="5"/>
      <c r="L572" s="5"/>
      <c r="M572" s="5"/>
      <c r="N572" s="5"/>
      <c r="O572" s="5"/>
      <c r="P572" s="5"/>
      <c r="Q572" s="5"/>
      <c r="R572" s="5"/>
      <c r="S572" s="5"/>
      <c r="T572" s="10"/>
      <c r="U572" s="10"/>
      <c r="V572" s="6"/>
      <c r="W572" s="11"/>
      <c r="X572" s="6"/>
      <c r="Y572" s="5"/>
      <c r="Z572" s="5"/>
      <c r="AO572" s="13"/>
      <c r="AS572" s="2"/>
      <c r="BS572" s="14"/>
    </row>
    <row r="573" spans="3:71" ht="12.75">
      <c r="C573" s="22"/>
      <c r="D573" s="5"/>
      <c r="E573" s="5"/>
      <c r="F573" s="6"/>
      <c r="G573" s="6"/>
      <c r="H573" s="5"/>
      <c r="I573" s="5"/>
      <c r="J573" s="5"/>
      <c r="K573" s="5"/>
      <c r="L573" s="5"/>
      <c r="M573" s="5"/>
      <c r="N573" s="5"/>
      <c r="O573" s="5"/>
      <c r="P573" s="5"/>
      <c r="Q573" s="5"/>
      <c r="R573" s="5"/>
      <c r="S573" s="5"/>
      <c r="T573" s="10"/>
      <c r="U573" s="10"/>
      <c r="V573" s="6"/>
      <c r="W573" s="11"/>
      <c r="X573" s="6"/>
      <c r="Y573" s="5"/>
      <c r="Z573" s="5"/>
      <c r="AO573" s="13"/>
      <c r="AS573" s="2"/>
      <c r="BS573" s="14"/>
    </row>
    <row r="574" spans="3:71" ht="12.75">
      <c r="C574" s="22"/>
      <c r="D574" s="5"/>
      <c r="E574" s="5"/>
      <c r="F574" s="6"/>
      <c r="G574" s="6"/>
      <c r="H574" s="5"/>
      <c r="I574" s="5"/>
      <c r="J574" s="5"/>
      <c r="K574" s="5"/>
      <c r="L574" s="5"/>
      <c r="M574" s="5"/>
      <c r="N574" s="5"/>
      <c r="O574" s="5"/>
      <c r="P574" s="5"/>
      <c r="Q574" s="5"/>
      <c r="R574" s="5"/>
      <c r="S574" s="5"/>
      <c r="T574" s="10"/>
      <c r="U574" s="10"/>
      <c r="V574" s="6"/>
      <c r="W574" s="11"/>
      <c r="X574" s="6"/>
      <c r="Y574" s="5"/>
      <c r="Z574" s="5"/>
      <c r="AO574" s="13"/>
      <c r="AS574" s="2"/>
      <c r="BS574" s="14"/>
    </row>
    <row r="575" spans="3:71" ht="12.75">
      <c r="C575" s="22"/>
      <c r="D575" s="5"/>
      <c r="E575" s="5"/>
      <c r="F575" s="6"/>
      <c r="G575" s="6"/>
      <c r="H575" s="5"/>
      <c r="I575" s="5"/>
      <c r="J575" s="5"/>
      <c r="K575" s="5"/>
      <c r="L575" s="5"/>
      <c r="M575" s="5"/>
      <c r="N575" s="5"/>
      <c r="O575" s="5"/>
      <c r="P575" s="5"/>
      <c r="Q575" s="5"/>
      <c r="R575" s="5"/>
      <c r="S575" s="5"/>
      <c r="T575" s="10"/>
      <c r="U575" s="10"/>
      <c r="V575" s="6"/>
      <c r="W575" s="11"/>
      <c r="X575" s="6"/>
      <c r="Y575" s="5"/>
      <c r="Z575" s="5"/>
      <c r="AO575" s="13"/>
      <c r="AS575" s="2"/>
      <c r="BS575" s="14"/>
    </row>
    <row r="576" spans="3:71" ht="12.75">
      <c r="C576" s="22"/>
      <c r="D576" s="5"/>
      <c r="E576" s="5"/>
      <c r="F576" s="6"/>
      <c r="G576" s="6"/>
      <c r="H576" s="5"/>
      <c r="I576" s="5"/>
      <c r="J576" s="5"/>
      <c r="K576" s="5"/>
      <c r="L576" s="5"/>
      <c r="M576" s="5"/>
      <c r="N576" s="5"/>
      <c r="O576" s="5"/>
      <c r="P576" s="5"/>
      <c r="Q576" s="5"/>
      <c r="R576" s="5"/>
      <c r="S576" s="5"/>
      <c r="T576" s="10"/>
      <c r="U576" s="10"/>
      <c r="V576" s="6"/>
      <c r="W576" s="11"/>
      <c r="X576" s="6"/>
      <c r="Y576" s="5"/>
      <c r="Z576" s="5"/>
      <c r="AO576" s="13"/>
      <c r="AS576" s="2"/>
      <c r="BS576" s="14"/>
    </row>
    <row r="577" spans="3:71" ht="12.75">
      <c r="C577" s="22"/>
      <c r="D577" s="5"/>
      <c r="E577" s="5"/>
      <c r="F577" s="6"/>
      <c r="G577" s="6"/>
      <c r="H577" s="5"/>
      <c r="I577" s="5"/>
      <c r="J577" s="5"/>
      <c r="K577" s="5"/>
      <c r="L577" s="5"/>
      <c r="M577" s="5"/>
      <c r="N577" s="5"/>
      <c r="O577" s="5"/>
      <c r="P577" s="5"/>
      <c r="Q577" s="5"/>
      <c r="R577" s="5"/>
      <c r="S577" s="5"/>
      <c r="T577" s="10"/>
      <c r="U577" s="10"/>
      <c r="V577" s="6"/>
      <c r="W577" s="11"/>
      <c r="X577" s="6"/>
      <c r="Y577" s="5"/>
      <c r="Z577" s="5"/>
      <c r="AO577" s="13"/>
      <c r="AS577" s="2"/>
      <c r="BS577" s="14"/>
    </row>
    <row r="578" spans="3:71" ht="12.75">
      <c r="C578" s="22"/>
      <c r="D578" s="5"/>
      <c r="E578" s="5"/>
      <c r="F578" s="6"/>
      <c r="G578" s="6"/>
      <c r="H578" s="5"/>
      <c r="I578" s="5"/>
      <c r="J578" s="5"/>
      <c r="K578" s="5"/>
      <c r="L578" s="5"/>
      <c r="M578" s="5"/>
      <c r="N578" s="5"/>
      <c r="O578" s="5"/>
      <c r="P578" s="5"/>
      <c r="Q578" s="5"/>
      <c r="R578" s="5"/>
      <c r="S578" s="5"/>
      <c r="T578" s="10"/>
      <c r="U578" s="10"/>
      <c r="V578" s="6"/>
      <c r="W578" s="11"/>
      <c r="X578" s="6"/>
      <c r="Y578" s="5"/>
      <c r="Z578" s="5"/>
      <c r="AO578" s="13"/>
      <c r="AS578" s="2"/>
      <c r="BS578" s="14"/>
    </row>
    <row r="579" spans="3:71" ht="12.75">
      <c r="C579" s="22"/>
      <c r="D579" s="5"/>
      <c r="E579" s="5"/>
      <c r="F579" s="6"/>
      <c r="G579" s="6"/>
      <c r="H579" s="5"/>
      <c r="I579" s="5"/>
      <c r="J579" s="5"/>
      <c r="K579" s="5"/>
      <c r="L579" s="5"/>
      <c r="M579" s="5"/>
      <c r="N579" s="5"/>
      <c r="O579" s="5"/>
      <c r="P579" s="5"/>
      <c r="Q579" s="5"/>
      <c r="R579" s="5"/>
      <c r="S579" s="5"/>
      <c r="T579" s="10"/>
      <c r="U579" s="10"/>
      <c r="V579" s="6"/>
      <c r="W579" s="11"/>
      <c r="X579" s="6"/>
      <c r="Y579" s="5"/>
      <c r="Z579" s="5"/>
      <c r="AO579" s="13"/>
      <c r="AS579" s="2"/>
      <c r="BS579" s="14"/>
    </row>
    <row r="580" spans="3:71" ht="12.75">
      <c r="C580" s="22"/>
      <c r="D580" s="5"/>
      <c r="E580" s="5"/>
      <c r="F580" s="6"/>
      <c r="G580" s="6"/>
      <c r="H580" s="5"/>
      <c r="I580" s="5"/>
      <c r="J580" s="5"/>
      <c r="K580" s="5"/>
      <c r="L580" s="5"/>
      <c r="M580" s="5"/>
      <c r="N580" s="5"/>
      <c r="O580" s="5"/>
      <c r="P580" s="5"/>
      <c r="Q580" s="5"/>
      <c r="R580" s="5"/>
      <c r="S580" s="5"/>
      <c r="T580" s="10"/>
      <c r="U580" s="10"/>
      <c r="V580" s="6"/>
      <c r="W580" s="11"/>
      <c r="X580" s="6"/>
      <c r="Y580" s="5"/>
      <c r="Z580" s="5"/>
      <c r="AO580" s="13"/>
      <c r="AS580" s="2"/>
      <c r="BS580" s="14"/>
    </row>
    <row r="581" spans="3:71" ht="12.75">
      <c r="C581" s="22"/>
      <c r="D581" s="5"/>
      <c r="E581" s="5"/>
      <c r="F581" s="6"/>
      <c r="G581" s="6"/>
      <c r="H581" s="5"/>
      <c r="I581" s="5"/>
      <c r="J581" s="5"/>
      <c r="K581" s="5"/>
      <c r="L581" s="5"/>
      <c r="M581" s="5"/>
      <c r="N581" s="5"/>
      <c r="O581" s="5"/>
      <c r="P581" s="5"/>
      <c r="Q581" s="5"/>
      <c r="R581" s="5"/>
      <c r="S581" s="5"/>
      <c r="T581" s="10"/>
      <c r="U581" s="10"/>
      <c r="V581" s="6"/>
      <c r="W581" s="11"/>
      <c r="X581" s="6"/>
      <c r="Y581" s="5"/>
      <c r="Z581" s="5"/>
      <c r="AO581" s="13"/>
      <c r="AS581" s="2"/>
      <c r="BS581" s="14"/>
    </row>
    <row r="582" spans="3:71" ht="12.75">
      <c r="C582" s="22"/>
      <c r="D582" s="5"/>
      <c r="E582" s="5"/>
      <c r="F582" s="6"/>
      <c r="G582" s="6"/>
      <c r="H582" s="5"/>
      <c r="I582" s="5"/>
      <c r="J582" s="5"/>
      <c r="K582" s="5"/>
      <c r="L582" s="5"/>
      <c r="M582" s="5"/>
      <c r="N582" s="5"/>
      <c r="O582" s="5"/>
      <c r="P582" s="5"/>
      <c r="Q582" s="5"/>
      <c r="R582" s="5"/>
      <c r="S582" s="5"/>
      <c r="T582" s="10"/>
      <c r="U582" s="10"/>
      <c r="V582" s="6"/>
      <c r="W582" s="11"/>
      <c r="X582" s="6"/>
      <c r="Y582" s="5"/>
      <c r="Z582" s="5"/>
      <c r="AO582" s="13"/>
      <c r="AS582" s="2"/>
      <c r="BS582" s="14"/>
    </row>
    <row r="583" spans="3:71" ht="12.75">
      <c r="C583" s="22"/>
      <c r="D583" s="5"/>
      <c r="E583" s="5"/>
      <c r="F583" s="6"/>
      <c r="G583" s="6"/>
      <c r="H583" s="5"/>
      <c r="I583" s="5"/>
      <c r="J583" s="5"/>
      <c r="K583" s="5"/>
      <c r="L583" s="5"/>
      <c r="M583" s="5"/>
      <c r="N583" s="5"/>
      <c r="O583" s="5"/>
      <c r="P583" s="5"/>
      <c r="Q583" s="5"/>
      <c r="R583" s="5"/>
      <c r="S583" s="5"/>
      <c r="T583" s="10"/>
      <c r="U583" s="10"/>
      <c r="V583" s="6"/>
      <c r="W583" s="11"/>
      <c r="X583" s="6"/>
      <c r="Y583" s="5"/>
      <c r="Z583" s="5"/>
      <c r="AO583" s="13"/>
      <c r="AS583" s="2"/>
      <c r="BS583" s="14"/>
    </row>
    <row r="584" spans="3:71" ht="12.75">
      <c r="C584" s="22"/>
      <c r="D584" s="5"/>
      <c r="E584" s="5"/>
      <c r="F584" s="6"/>
      <c r="G584" s="6"/>
      <c r="H584" s="5"/>
      <c r="I584" s="5"/>
      <c r="J584" s="5"/>
      <c r="K584" s="5"/>
      <c r="L584" s="5"/>
      <c r="M584" s="5"/>
      <c r="N584" s="5"/>
      <c r="O584" s="5"/>
      <c r="P584" s="5"/>
      <c r="Q584" s="5"/>
      <c r="R584" s="5"/>
      <c r="S584" s="5"/>
      <c r="T584" s="10"/>
      <c r="U584" s="10"/>
      <c r="V584" s="6"/>
      <c r="W584" s="11"/>
      <c r="X584" s="6"/>
      <c r="Y584" s="5"/>
      <c r="Z584" s="5"/>
      <c r="AO584" s="13"/>
      <c r="AS584" s="2"/>
      <c r="BS584" s="14"/>
    </row>
    <row r="585" spans="3:71" ht="12.75">
      <c r="C585" s="22"/>
      <c r="D585" s="5"/>
      <c r="E585" s="5"/>
      <c r="F585" s="6"/>
      <c r="G585" s="6"/>
      <c r="H585" s="5"/>
      <c r="I585" s="5"/>
      <c r="J585" s="5"/>
      <c r="K585" s="5"/>
      <c r="L585" s="5"/>
      <c r="M585" s="5"/>
      <c r="N585" s="5"/>
      <c r="O585" s="5"/>
      <c r="P585" s="5"/>
      <c r="Q585" s="5"/>
      <c r="R585" s="5"/>
      <c r="S585" s="5"/>
      <c r="T585" s="10"/>
      <c r="U585" s="10"/>
      <c r="V585" s="6"/>
      <c r="W585" s="11"/>
      <c r="X585" s="6"/>
      <c r="Y585" s="5"/>
      <c r="Z585" s="5"/>
      <c r="AO585" s="13"/>
      <c r="AS585" s="2"/>
      <c r="BS585" s="14"/>
    </row>
    <row r="586" spans="3:71" ht="12.75">
      <c r="C586" s="22"/>
      <c r="D586" s="5"/>
      <c r="E586" s="5"/>
      <c r="F586" s="6"/>
      <c r="G586" s="6"/>
      <c r="H586" s="5"/>
      <c r="I586" s="5"/>
      <c r="J586" s="5"/>
      <c r="K586" s="5"/>
      <c r="L586" s="5"/>
      <c r="M586" s="5"/>
      <c r="N586" s="5"/>
      <c r="O586" s="5"/>
      <c r="P586" s="5"/>
      <c r="Q586" s="5"/>
      <c r="R586" s="5"/>
      <c r="S586" s="5"/>
      <c r="T586" s="10"/>
      <c r="U586" s="10"/>
      <c r="V586" s="6"/>
      <c r="W586" s="11"/>
      <c r="X586" s="6"/>
      <c r="Y586" s="5"/>
      <c r="Z586" s="5"/>
      <c r="AO586" s="13"/>
      <c r="AS586" s="2"/>
      <c r="BS586" s="14"/>
    </row>
    <row r="587" spans="3:71" ht="12.75">
      <c r="C587" s="22"/>
      <c r="D587" s="5"/>
      <c r="E587" s="5"/>
      <c r="F587" s="6"/>
      <c r="G587" s="6"/>
      <c r="H587" s="5"/>
      <c r="I587" s="5"/>
      <c r="J587" s="5"/>
      <c r="K587" s="5"/>
      <c r="L587" s="5"/>
      <c r="M587" s="5"/>
      <c r="N587" s="5"/>
      <c r="O587" s="5"/>
      <c r="P587" s="5"/>
      <c r="Q587" s="5"/>
      <c r="R587" s="5"/>
      <c r="S587" s="5"/>
      <c r="T587" s="10"/>
      <c r="U587" s="10"/>
      <c r="V587" s="6"/>
      <c r="W587" s="11"/>
      <c r="X587" s="6"/>
      <c r="Y587" s="5"/>
      <c r="Z587" s="5"/>
      <c r="AO587" s="13"/>
      <c r="AS587" s="2"/>
      <c r="BS587" s="14"/>
    </row>
    <row r="588" spans="3:71" ht="12.75">
      <c r="C588" s="22"/>
      <c r="D588" s="5"/>
      <c r="E588" s="5"/>
      <c r="F588" s="6"/>
      <c r="G588" s="6"/>
      <c r="H588" s="5"/>
      <c r="I588" s="5"/>
      <c r="J588" s="5"/>
      <c r="K588" s="5"/>
      <c r="L588" s="5"/>
      <c r="M588" s="5"/>
      <c r="N588" s="5"/>
      <c r="O588" s="5"/>
      <c r="P588" s="5"/>
      <c r="Q588" s="5"/>
      <c r="R588" s="5"/>
      <c r="S588" s="5"/>
      <c r="T588" s="10"/>
      <c r="U588" s="10"/>
      <c r="V588" s="6"/>
      <c r="W588" s="11"/>
      <c r="X588" s="6"/>
      <c r="Y588" s="5"/>
      <c r="Z588" s="5"/>
      <c r="AO588" s="13"/>
      <c r="AS588" s="2"/>
      <c r="BS588" s="14"/>
    </row>
    <row r="589" spans="3:71" ht="12.75">
      <c r="C589" s="22"/>
      <c r="D589" s="5"/>
      <c r="E589" s="5"/>
      <c r="F589" s="6"/>
      <c r="G589" s="6"/>
      <c r="H589" s="5"/>
      <c r="I589" s="5"/>
      <c r="J589" s="5"/>
      <c r="K589" s="5"/>
      <c r="L589" s="5"/>
      <c r="M589" s="5"/>
      <c r="N589" s="5"/>
      <c r="O589" s="5"/>
      <c r="P589" s="5"/>
      <c r="Q589" s="5"/>
      <c r="R589" s="5"/>
      <c r="S589" s="5"/>
      <c r="T589" s="10"/>
      <c r="U589" s="10"/>
      <c r="V589" s="6"/>
      <c r="W589" s="11"/>
      <c r="X589" s="6"/>
      <c r="Y589" s="5"/>
      <c r="Z589" s="5"/>
      <c r="AO589" s="13"/>
      <c r="AS589" s="2"/>
      <c r="BS589" s="14"/>
    </row>
    <row r="590" spans="3:71" ht="12.75">
      <c r="C590" s="22"/>
      <c r="D590" s="5"/>
      <c r="E590" s="5"/>
      <c r="F590" s="6"/>
      <c r="G590" s="6"/>
      <c r="H590" s="5"/>
      <c r="I590" s="5"/>
      <c r="J590" s="5"/>
      <c r="K590" s="5"/>
      <c r="L590" s="5"/>
      <c r="M590" s="5"/>
      <c r="N590" s="5"/>
      <c r="O590" s="5"/>
      <c r="P590" s="5"/>
      <c r="Q590" s="5"/>
      <c r="R590" s="5"/>
      <c r="S590" s="5"/>
      <c r="T590" s="10"/>
      <c r="U590" s="10"/>
      <c r="V590" s="6"/>
      <c r="W590" s="11"/>
      <c r="X590" s="6"/>
      <c r="Y590" s="5"/>
      <c r="Z590" s="5"/>
      <c r="AO590" s="13"/>
      <c r="AS590" s="2"/>
      <c r="BS590" s="14"/>
    </row>
    <row r="591" spans="3:71" ht="12.75">
      <c r="C591" s="22"/>
      <c r="D591" s="5"/>
      <c r="E591" s="5"/>
      <c r="F591" s="6"/>
      <c r="G591" s="6"/>
      <c r="H591" s="5"/>
      <c r="I591" s="5"/>
      <c r="J591" s="5"/>
      <c r="K591" s="5"/>
      <c r="L591" s="5"/>
      <c r="M591" s="5"/>
      <c r="N591" s="5"/>
      <c r="O591" s="5"/>
      <c r="P591" s="5"/>
      <c r="Q591" s="5"/>
      <c r="R591" s="5"/>
      <c r="S591" s="5"/>
      <c r="T591" s="10"/>
      <c r="U591" s="10"/>
      <c r="V591" s="6"/>
      <c r="W591" s="11"/>
      <c r="X591" s="6"/>
      <c r="Y591" s="5"/>
      <c r="Z591" s="5"/>
      <c r="AO591" s="13"/>
      <c r="AS591" s="2"/>
      <c r="BS591" s="14"/>
    </row>
    <row r="592" spans="3:71" ht="12.75">
      <c r="C592" s="22"/>
      <c r="D592" s="5"/>
      <c r="E592" s="5"/>
      <c r="F592" s="6"/>
      <c r="G592" s="6"/>
      <c r="H592" s="5"/>
      <c r="I592" s="5"/>
      <c r="J592" s="5"/>
      <c r="K592" s="5"/>
      <c r="L592" s="5"/>
      <c r="M592" s="5"/>
      <c r="N592" s="5"/>
      <c r="O592" s="5"/>
      <c r="P592" s="5"/>
      <c r="Q592" s="5"/>
      <c r="R592" s="5"/>
      <c r="S592" s="5"/>
      <c r="T592" s="10"/>
      <c r="U592" s="10"/>
      <c r="V592" s="6"/>
      <c r="W592" s="11"/>
      <c r="X592" s="6"/>
      <c r="Y592" s="5"/>
      <c r="Z592" s="5"/>
      <c r="AO592" s="13"/>
      <c r="AS592" s="2"/>
      <c r="BS592" s="14"/>
    </row>
    <row r="593" spans="3:71" ht="12.75">
      <c r="C593" s="22"/>
      <c r="D593" s="5"/>
      <c r="E593" s="5"/>
      <c r="F593" s="6"/>
      <c r="G593" s="6"/>
      <c r="H593" s="5"/>
      <c r="I593" s="5"/>
      <c r="J593" s="5"/>
      <c r="K593" s="5"/>
      <c r="L593" s="5"/>
      <c r="M593" s="5"/>
      <c r="N593" s="5"/>
      <c r="O593" s="5"/>
      <c r="P593" s="5"/>
      <c r="Q593" s="5"/>
      <c r="R593" s="5"/>
      <c r="S593" s="5"/>
      <c r="T593" s="10"/>
      <c r="U593" s="10"/>
      <c r="V593" s="6"/>
      <c r="W593" s="11"/>
      <c r="X593" s="6"/>
      <c r="Y593" s="5"/>
      <c r="Z593" s="5"/>
      <c r="AO593" s="13"/>
      <c r="AS593" s="2"/>
      <c r="BS593" s="14"/>
    </row>
    <row r="594" spans="3:71" ht="12.75">
      <c r="C594" s="22"/>
      <c r="D594" s="5"/>
      <c r="E594" s="5"/>
      <c r="F594" s="6"/>
      <c r="G594" s="6"/>
      <c r="H594" s="5"/>
      <c r="I594" s="5"/>
      <c r="J594" s="5"/>
      <c r="K594" s="5"/>
      <c r="L594" s="5"/>
      <c r="M594" s="5"/>
      <c r="N594" s="5"/>
      <c r="O594" s="5"/>
      <c r="P594" s="5"/>
      <c r="Q594" s="5"/>
      <c r="R594" s="5"/>
      <c r="S594" s="5"/>
      <c r="T594" s="10"/>
      <c r="U594" s="10"/>
      <c r="V594" s="6"/>
      <c r="W594" s="11"/>
      <c r="X594" s="6"/>
      <c r="Y594" s="5"/>
      <c r="Z594" s="5"/>
      <c r="AO594" s="13"/>
      <c r="AS594" s="2"/>
      <c r="BS594" s="14"/>
    </row>
    <row r="595" spans="3:71" ht="12.75">
      <c r="C595" s="22"/>
      <c r="D595" s="5"/>
      <c r="E595" s="5"/>
      <c r="F595" s="6"/>
      <c r="G595" s="6"/>
      <c r="H595" s="5"/>
      <c r="I595" s="5"/>
      <c r="J595" s="5"/>
      <c r="K595" s="5"/>
      <c r="L595" s="5"/>
      <c r="M595" s="5"/>
      <c r="N595" s="5"/>
      <c r="O595" s="5"/>
      <c r="P595" s="5"/>
      <c r="Q595" s="5"/>
      <c r="R595" s="5"/>
      <c r="S595" s="5"/>
      <c r="T595" s="10"/>
      <c r="U595" s="10"/>
      <c r="V595" s="6"/>
      <c r="W595" s="11"/>
      <c r="X595" s="6"/>
      <c r="Y595" s="5"/>
      <c r="Z595" s="5"/>
      <c r="AO595" s="13"/>
      <c r="AS595" s="2"/>
      <c r="BS595" s="14"/>
    </row>
    <row r="596" spans="3:71" ht="12.75">
      <c r="C596" s="22"/>
      <c r="D596" s="5"/>
      <c r="E596" s="5"/>
      <c r="F596" s="6"/>
      <c r="G596" s="6"/>
      <c r="H596" s="5"/>
      <c r="I596" s="5"/>
      <c r="J596" s="5"/>
      <c r="K596" s="5"/>
      <c r="L596" s="5"/>
      <c r="M596" s="5"/>
      <c r="N596" s="5"/>
      <c r="O596" s="5"/>
      <c r="P596" s="5"/>
      <c r="Q596" s="5"/>
      <c r="R596" s="5"/>
      <c r="S596" s="5"/>
      <c r="T596" s="10"/>
      <c r="U596" s="10"/>
      <c r="V596" s="6"/>
      <c r="W596" s="11"/>
      <c r="X596" s="6"/>
      <c r="Y596" s="5"/>
      <c r="Z596" s="5"/>
      <c r="AO596" s="13"/>
      <c r="AS596" s="2"/>
      <c r="BS596" s="14"/>
    </row>
    <row r="597" spans="3:71" ht="12.75">
      <c r="C597" s="22"/>
      <c r="D597" s="5"/>
      <c r="E597" s="5"/>
      <c r="F597" s="6"/>
      <c r="G597" s="6"/>
      <c r="H597" s="5"/>
      <c r="I597" s="5"/>
      <c r="J597" s="5"/>
      <c r="K597" s="5"/>
      <c r="L597" s="5"/>
      <c r="M597" s="5"/>
      <c r="N597" s="5"/>
      <c r="O597" s="5"/>
      <c r="P597" s="5"/>
      <c r="Q597" s="5"/>
      <c r="R597" s="5"/>
      <c r="S597" s="5"/>
      <c r="T597" s="10"/>
      <c r="U597" s="10"/>
      <c r="V597" s="6"/>
      <c r="W597" s="11"/>
      <c r="X597" s="6"/>
      <c r="Y597" s="5"/>
      <c r="Z597" s="5"/>
      <c r="AO597" s="13"/>
      <c r="AS597" s="2"/>
      <c r="BS597" s="14"/>
    </row>
    <row r="598" spans="3:71" ht="12.75">
      <c r="C598" s="22"/>
      <c r="D598" s="5"/>
      <c r="E598" s="5"/>
      <c r="F598" s="6"/>
      <c r="G598" s="6"/>
      <c r="H598" s="5"/>
      <c r="I598" s="5"/>
      <c r="J598" s="5"/>
      <c r="K598" s="5"/>
      <c r="L598" s="5"/>
      <c r="M598" s="5"/>
      <c r="N598" s="5"/>
      <c r="O598" s="5"/>
      <c r="P598" s="5"/>
      <c r="Q598" s="5"/>
      <c r="R598" s="5"/>
      <c r="S598" s="5"/>
      <c r="T598" s="10"/>
      <c r="U598" s="10"/>
      <c r="V598" s="6"/>
      <c r="W598" s="11"/>
      <c r="X598" s="6"/>
      <c r="Y598" s="5"/>
      <c r="Z598" s="5"/>
      <c r="AO598" s="13"/>
      <c r="AS598" s="2"/>
      <c r="BS598" s="14"/>
    </row>
    <row r="599" spans="3:71" ht="12.75">
      <c r="C599" s="22"/>
      <c r="D599" s="5"/>
      <c r="E599" s="5"/>
      <c r="F599" s="6"/>
      <c r="G599" s="6"/>
      <c r="H599" s="5"/>
      <c r="I599" s="5"/>
      <c r="J599" s="5"/>
      <c r="K599" s="5"/>
      <c r="L599" s="5"/>
      <c r="M599" s="5"/>
      <c r="N599" s="5"/>
      <c r="O599" s="5"/>
      <c r="P599" s="5"/>
      <c r="Q599" s="5"/>
      <c r="R599" s="5"/>
      <c r="S599" s="5"/>
      <c r="T599" s="10"/>
      <c r="U599" s="10"/>
      <c r="V599" s="6"/>
      <c r="W599" s="11"/>
      <c r="X599" s="6"/>
      <c r="Y599" s="5"/>
      <c r="Z599" s="5"/>
      <c r="AO599" s="13"/>
      <c r="AS599" s="2"/>
      <c r="BS599" s="14"/>
    </row>
    <row r="600" spans="3:71" ht="12.75">
      <c r="C600" s="22"/>
      <c r="D600" s="5"/>
      <c r="E600" s="5"/>
      <c r="F600" s="6"/>
      <c r="G600" s="6"/>
      <c r="H600" s="5"/>
      <c r="I600" s="5"/>
      <c r="J600" s="5"/>
      <c r="K600" s="5"/>
      <c r="L600" s="5"/>
      <c r="M600" s="5"/>
      <c r="N600" s="5"/>
      <c r="O600" s="5"/>
      <c r="P600" s="5"/>
      <c r="Q600" s="5"/>
      <c r="R600" s="5"/>
      <c r="S600" s="5"/>
      <c r="T600" s="10"/>
      <c r="U600" s="10"/>
      <c r="V600" s="6"/>
      <c r="W600" s="11"/>
      <c r="X600" s="6"/>
      <c r="Y600" s="5"/>
      <c r="Z600" s="5"/>
      <c r="AO600" s="13"/>
      <c r="AS600" s="2"/>
      <c r="BS600" s="14"/>
    </row>
    <row r="601" spans="3:71" ht="12.75">
      <c r="C601" s="22"/>
      <c r="D601" s="5"/>
      <c r="E601" s="5"/>
      <c r="F601" s="6"/>
      <c r="G601" s="6"/>
      <c r="H601" s="5"/>
      <c r="I601" s="5"/>
      <c r="J601" s="5"/>
      <c r="K601" s="5"/>
      <c r="L601" s="5"/>
      <c r="M601" s="5"/>
      <c r="N601" s="5"/>
      <c r="O601" s="5"/>
      <c r="P601" s="5"/>
      <c r="Q601" s="5"/>
      <c r="R601" s="5"/>
      <c r="S601" s="5"/>
      <c r="T601" s="10"/>
      <c r="U601" s="10"/>
      <c r="V601" s="6"/>
      <c r="W601" s="11"/>
      <c r="X601" s="6"/>
      <c r="Y601" s="5"/>
      <c r="Z601" s="5"/>
      <c r="AO601" s="13"/>
      <c r="AS601" s="2"/>
      <c r="BS601" s="14"/>
    </row>
    <row r="602" spans="3:71" ht="12.75">
      <c r="C602" s="22"/>
      <c r="D602" s="5"/>
      <c r="E602" s="5"/>
      <c r="F602" s="6"/>
      <c r="G602" s="6"/>
      <c r="H602" s="5"/>
      <c r="I602" s="5"/>
      <c r="J602" s="5"/>
      <c r="K602" s="5"/>
      <c r="L602" s="5"/>
      <c r="M602" s="5"/>
      <c r="N602" s="5"/>
      <c r="O602" s="5"/>
      <c r="P602" s="5"/>
      <c r="Q602" s="5"/>
      <c r="R602" s="5"/>
      <c r="S602" s="5"/>
      <c r="T602" s="10"/>
      <c r="U602" s="10"/>
      <c r="V602" s="6"/>
      <c r="W602" s="11"/>
      <c r="X602" s="6"/>
      <c r="Y602" s="5"/>
      <c r="Z602" s="5"/>
      <c r="AO602" s="13"/>
      <c r="AS602" s="2"/>
      <c r="BS602" s="14"/>
    </row>
    <row r="603" spans="3:71" ht="12.75">
      <c r="C603" s="22"/>
      <c r="D603" s="5"/>
      <c r="E603" s="5"/>
      <c r="F603" s="6"/>
      <c r="G603" s="6"/>
      <c r="H603" s="5"/>
      <c r="I603" s="5"/>
      <c r="J603" s="5"/>
      <c r="K603" s="5"/>
      <c r="L603" s="5"/>
      <c r="M603" s="5"/>
      <c r="N603" s="5"/>
      <c r="O603" s="5"/>
      <c r="P603" s="5"/>
      <c r="Q603" s="5"/>
      <c r="R603" s="5"/>
      <c r="S603" s="5"/>
      <c r="T603" s="10"/>
      <c r="U603" s="10"/>
      <c r="V603" s="6"/>
      <c r="W603" s="11"/>
      <c r="X603" s="6"/>
      <c r="Y603" s="5"/>
      <c r="Z603" s="5"/>
      <c r="AO603" s="13"/>
      <c r="AS603" s="2"/>
      <c r="BS603" s="14"/>
    </row>
    <row r="604" spans="3:71" ht="12.75">
      <c r="C604" s="22"/>
      <c r="D604" s="5"/>
      <c r="E604" s="5"/>
      <c r="F604" s="6"/>
      <c r="G604" s="6"/>
      <c r="H604" s="5"/>
      <c r="I604" s="5"/>
      <c r="J604" s="5"/>
      <c r="K604" s="5"/>
      <c r="L604" s="5"/>
      <c r="M604" s="5"/>
      <c r="N604" s="5"/>
      <c r="O604" s="5"/>
      <c r="P604" s="5"/>
      <c r="Q604" s="5"/>
      <c r="R604" s="5"/>
      <c r="S604" s="5"/>
      <c r="T604" s="10"/>
      <c r="U604" s="10"/>
      <c r="V604" s="6"/>
      <c r="W604" s="11"/>
      <c r="X604" s="6"/>
      <c r="Y604" s="5"/>
      <c r="Z604" s="5"/>
      <c r="AO604" s="13"/>
      <c r="AS604" s="2"/>
      <c r="BS604" s="14"/>
    </row>
    <row r="605" spans="3:71" ht="12.75">
      <c r="C605" s="22"/>
      <c r="D605" s="5"/>
      <c r="E605" s="5"/>
      <c r="F605" s="6"/>
      <c r="G605" s="6"/>
      <c r="H605" s="5"/>
      <c r="I605" s="5"/>
      <c r="J605" s="5"/>
      <c r="K605" s="5"/>
      <c r="L605" s="5"/>
      <c r="M605" s="5"/>
      <c r="N605" s="5"/>
      <c r="O605" s="5"/>
      <c r="P605" s="5"/>
      <c r="Q605" s="5"/>
      <c r="R605" s="5"/>
      <c r="S605" s="5"/>
      <c r="T605" s="10"/>
      <c r="U605" s="10"/>
      <c r="V605" s="6"/>
      <c r="W605" s="11"/>
      <c r="X605" s="6"/>
      <c r="Y605" s="5"/>
      <c r="Z605" s="5"/>
      <c r="AO605" s="13"/>
      <c r="AS605" s="2"/>
      <c r="BS605" s="14"/>
    </row>
    <row r="606" spans="3:71" ht="12.75">
      <c r="C606" s="22"/>
      <c r="D606" s="5"/>
      <c r="E606" s="5"/>
      <c r="F606" s="6"/>
      <c r="G606" s="6"/>
      <c r="H606" s="5"/>
      <c r="I606" s="5"/>
      <c r="J606" s="5"/>
      <c r="K606" s="5"/>
      <c r="L606" s="5"/>
      <c r="M606" s="5"/>
      <c r="N606" s="5"/>
      <c r="O606" s="5"/>
      <c r="P606" s="5"/>
      <c r="Q606" s="5"/>
      <c r="R606" s="5"/>
      <c r="S606" s="5"/>
      <c r="T606" s="10"/>
      <c r="U606" s="10"/>
      <c r="V606" s="6"/>
      <c r="W606" s="11"/>
      <c r="X606" s="6"/>
      <c r="Y606" s="5"/>
      <c r="Z606" s="5"/>
      <c r="AO606" s="13"/>
      <c r="AS606" s="2"/>
      <c r="BS606" s="14"/>
    </row>
    <row r="607" spans="3:71" ht="12.75">
      <c r="C607" s="22"/>
      <c r="D607" s="5"/>
      <c r="E607" s="5"/>
      <c r="F607" s="6"/>
      <c r="G607" s="6"/>
      <c r="H607" s="5"/>
      <c r="I607" s="5"/>
      <c r="J607" s="5"/>
      <c r="K607" s="5"/>
      <c r="L607" s="5"/>
      <c r="M607" s="5"/>
      <c r="N607" s="5"/>
      <c r="O607" s="5"/>
      <c r="P607" s="5"/>
      <c r="Q607" s="5"/>
      <c r="R607" s="5"/>
      <c r="S607" s="5"/>
      <c r="T607" s="10"/>
      <c r="U607" s="10"/>
      <c r="V607" s="6"/>
      <c r="W607" s="11"/>
      <c r="X607" s="6"/>
      <c r="Y607" s="5"/>
      <c r="Z607" s="5"/>
      <c r="AO607" s="13"/>
      <c r="AS607" s="2"/>
      <c r="BS607" s="14"/>
    </row>
    <row r="608" spans="3:71" ht="12.75">
      <c r="C608" s="22"/>
      <c r="D608" s="5"/>
      <c r="E608" s="5"/>
      <c r="F608" s="6"/>
      <c r="G608" s="6"/>
      <c r="H608" s="5"/>
      <c r="I608" s="5"/>
      <c r="J608" s="5"/>
      <c r="K608" s="5"/>
      <c r="L608" s="5"/>
      <c r="M608" s="5"/>
      <c r="N608" s="5"/>
      <c r="O608" s="5"/>
      <c r="P608" s="5"/>
      <c r="Q608" s="5"/>
      <c r="R608" s="5"/>
      <c r="S608" s="5"/>
      <c r="T608" s="10"/>
      <c r="U608" s="10"/>
      <c r="V608" s="6"/>
      <c r="W608" s="11"/>
      <c r="X608" s="6"/>
      <c r="Y608" s="5"/>
      <c r="Z608" s="5"/>
      <c r="AO608" s="13"/>
      <c r="AS608" s="2"/>
      <c r="BS608" s="14"/>
    </row>
    <row r="609" spans="3:71" ht="12.75">
      <c r="C609" s="22"/>
      <c r="D609" s="5"/>
      <c r="E609" s="5"/>
      <c r="F609" s="6"/>
      <c r="G609" s="6"/>
      <c r="H609" s="5"/>
      <c r="I609" s="5"/>
      <c r="J609" s="5"/>
      <c r="K609" s="5"/>
      <c r="L609" s="5"/>
      <c r="M609" s="5"/>
      <c r="N609" s="5"/>
      <c r="O609" s="5"/>
      <c r="P609" s="5"/>
      <c r="Q609" s="5"/>
      <c r="R609" s="5"/>
      <c r="S609" s="5"/>
      <c r="T609" s="10"/>
      <c r="U609" s="10"/>
      <c r="V609" s="6"/>
      <c r="W609" s="11"/>
      <c r="X609" s="6"/>
      <c r="Y609" s="5"/>
      <c r="Z609" s="5"/>
      <c r="AO609" s="13"/>
      <c r="AS609" s="2"/>
      <c r="BS609" s="14"/>
    </row>
    <row r="610" spans="3:71" ht="12.75">
      <c r="C610" s="22"/>
      <c r="D610" s="5"/>
      <c r="E610" s="5"/>
      <c r="F610" s="6"/>
      <c r="G610" s="6"/>
      <c r="H610" s="5"/>
      <c r="I610" s="5"/>
      <c r="J610" s="5"/>
      <c r="K610" s="5"/>
      <c r="L610" s="5"/>
      <c r="M610" s="5"/>
      <c r="N610" s="5"/>
      <c r="O610" s="5"/>
      <c r="P610" s="5"/>
      <c r="Q610" s="5"/>
      <c r="R610" s="5"/>
      <c r="S610" s="5"/>
      <c r="T610" s="10"/>
      <c r="U610" s="10"/>
      <c r="V610" s="6"/>
      <c r="W610" s="11"/>
      <c r="X610" s="6"/>
      <c r="Y610" s="5"/>
      <c r="Z610" s="5"/>
      <c r="AO610" s="13"/>
      <c r="AS610" s="2"/>
      <c r="BS610" s="14"/>
    </row>
    <row r="611" spans="3:71" ht="12.75">
      <c r="C611" s="22"/>
      <c r="D611" s="5"/>
      <c r="E611" s="5"/>
      <c r="F611" s="6"/>
      <c r="G611" s="6"/>
      <c r="H611" s="5"/>
      <c r="I611" s="5"/>
      <c r="J611" s="5"/>
      <c r="K611" s="5"/>
      <c r="L611" s="5"/>
      <c r="M611" s="5"/>
      <c r="N611" s="5"/>
      <c r="O611" s="5"/>
      <c r="P611" s="5"/>
      <c r="Q611" s="5"/>
      <c r="R611" s="5"/>
      <c r="S611" s="5"/>
      <c r="T611" s="10"/>
      <c r="U611" s="10"/>
      <c r="V611" s="6"/>
      <c r="W611" s="11"/>
      <c r="X611" s="6"/>
      <c r="Y611" s="5"/>
      <c r="Z611" s="5"/>
      <c r="AO611" s="13"/>
      <c r="AS611" s="2"/>
      <c r="BS611" s="14"/>
    </row>
    <row r="612" spans="3:71" ht="12.75">
      <c r="C612" s="22"/>
      <c r="D612" s="5"/>
      <c r="E612" s="5"/>
      <c r="F612" s="6"/>
      <c r="G612" s="6"/>
      <c r="H612" s="5"/>
      <c r="I612" s="5"/>
      <c r="J612" s="5"/>
      <c r="K612" s="5"/>
      <c r="L612" s="5"/>
      <c r="M612" s="5"/>
      <c r="N612" s="5"/>
      <c r="O612" s="5"/>
      <c r="P612" s="5"/>
      <c r="Q612" s="5"/>
      <c r="R612" s="5"/>
      <c r="S612" s="5"/>
      <c r="T612" s="10"/>
      <c r="U612" s="10"/>
      <c r="V612" s="6"/>
      <c r="W612" s="11"/>
      <c r="X612" s="6"/>
      <c r="Y612" s="5"/>
      <c r="Z612" s="5"/>
      <c r="AO612" s="13"/>
      <c r="AS612" s="2"/>
      <c r="BS612" s="14"/>
    </row>
    <row r="613" spans="3:71" ht="12.75">
      <c r="C613" s="22"/>
      <c r="D613" s="5"/>
      <c r="E613" s="5"/>
      <c r="F613" s="6"/>
      <c r="G613" s="6"/>
      <c r="H613" s="5"/>
      <c r="I613" s="5"/>
      <c r="J613" s="5"/>
      <c r="K613" s="5"/>
      <c r="L613" s="5"/>
      <c r="M613" s="5"/>
      <c r="N613" s="5"/>
      <c r="O613" s="5"/>
      <c r="P613" s="5"/>
      <c r="Q613" s="5"/>
      <c r="R613" s="5"/>
      <c r="S613" s="5"/>
      <c r="T613" s="10"/>
      <c r="U613" s="10"/>
      <c r="V613" s="6"/>
      <c r="W613" s="11"/>
      <c r="X613" s="6"/>
      <c r="Y613" s="5"/>
      <c r="Z613" s="5"/>
      <c r="AO613" s="13"/>
      <c r="AS613" s="2"/>
      <c r="BS613" s="14"/>
    </row>
    <row r="614" spans="3:71" ht="12.75">
      <c r="C614" s="22"/>
      <c r="D614" s="5"/>
      <c r="E614" s="5"/>
      <c r="F614" s="6"/>
      <c r="G614" s="6"/>
      <c r="H614" s="5"/>
      <c r="I614" s="5"/>
      <c r="J614" s="5"/>
      <c r="K614" s="5"/>
      <c r="L614" s="5"/>
      <c r="M614" s="5"/>
      <c r="N614" s="5"/>
      <c r="O614" s="5"/>
      <c r="P614" s="5"/>
      <c r="Q614" s="5"/>
      <c r="R614" s="5"/>
      <c r="S614" s="5"/>
      <c r="T614" s="10"/>
      <c r="U614" s="10"/>
      <c r="V614" s="6"/>
      <c r="W614" s="11"/>
      <c r="X614" s="6"/>
      <c r="Y614" s="5"/>
      <c r="Z614" s="5"/>
      <c r="AO614" s="13"/>
      <c r="AS614" s="2"/>
      <c r="BS614" s="14"/>
    </row>
    <row r="615" spans="3:71" ht="12.75">
      <c r="C615" s="22"/>
      <c r="D615" s="5"/>
      <c r="E615" s="5"/>
      <c r="F615" s="6"/>
      <c r="G615" s="6"/>
      <c r="H615" s="5"/>
      <c r="I615" s="5"/>
      <c r="J615" s="5"/>
      <c r="K615" s="5"/>
      <c r="L615" s="5"/>
      <c r="M615" s="5"/>
      <c r="N615" s="5"/>
      <c r="O615" s="5"/>
      <c r="P615" s="5"/>
      <c r="Q615" s="5"/>
      <c r="R615" s="5"/>
      <c r="S615" s="5"/>
      <c r="T615" s="10"/>
      <c r="U615" s="10"/>
      <c r="V615" s="6"/>
      <c r="W615" s="11"/>
      <c r="X615" s="6"/>
      <c r="Y615" s="5"/>
      <c r="Z615" s="5"/>
      <c r="AO615" s="13"/>
      <c r="AS615" s="2"/>
      <c r="BS615" s="14"/>
    </row>
    <row r="616" spans="3:71" ht="12.75">
      <c r="C616" s="22"/>
      <c r="D616" s="5"/>
      <c r="E616" s="5"/>
      <c r="F616" s="6"/>
      <c r="G616" s="6"/>
      <c r="H616" s="5"/>
      <c r="I616" s="5"/>
      <c r="J616" s="5"/>
      <c r="K616" s="5"/>
      <c r="L616" s="5"/>
      <c r="M616" s="5"/>
      <c r="N616" s="5"/>
      <c r="O616" s="5"/>
      <c r="P616" s="5"/>
      <c r="Q616" s="5"/>
      <c r="R616" s="5"/>
      <c r="S616" s="5"/>
      <c r="T616" s="10"/>
      <c r="U616" s="10"/>
      <c r="V616" s="6"/>
      <c r="W616" s="11"/>
      <c r="X616" s="6"/>
      <c r="Y616" s="5"/>
      <c r="Z616" s="5"/>
      <c r="AO616" s="13"/>
      <c r="AS616" s="2"/>
      <c r="BS616" s="14"/>
    </row>
    <row r="617" spans="3:71" ht="12.75">
      <c r="C617" s="22"/>
      <c r="D617" s="5"/>
      <c r="E617" s="5"/>
      <c r="F617" s="6"/>
      <c r="G617" s="6"/>
      <c r="H617" s="5"/>
      <c r="I617" s="5"/>
      <c r="J617" s="5"/>
      <c r="K617" s="5"/>
      <c r="L617" s="5"/>
      <c r="M617" s="5"/>
      <c r="N617" s="5"/>
      <c r="O617" s="5"/>
      <c r="P617" s="5"/>
      <c r="Q617" s="5"/>
      <c r="R617" s="5"/>
      <c r="S617" s="5"/>
      <c r="T617" s="10"/>
      <c r="U617" s="10"/>
      <c r="V617" s="6"/>
      <c r="W617" s="11"/>
      <c r="X617" s="6"/>
      <c r="Y617" s="5"/>
      <c r="Z617" s="5"/>
      <c r="AO617" s="13"/>
      <c r="AS617" s="2"/>
      <c r="BS617" s="14"/>
    </row>
    <row r="618" spans="3:71" ht="12.75">
      <c r="C618" s="22"/>
      <c r="D618" s="5"/>
      <c r="E618" s="5"/>
      <c r="F618" s="6"/>
      <c r="G618" s="6"/>
      <c r="H618" s="5"/>
      <c r="I618" s="5"/>
      <c r="J618" s="5"/>
      <c r="K618" s="5"/>
      <c r="L618" s="5"/>
      <c r="M618" s="5"/>
      <c r="N618" s="5"/>
      <c r="O618" s="5"/>
      <c r="P618" s="5"/>
      <c r="Q618" s="5"/>
      <c r="R618" s="5"/>
      <c r="S618" s="5"/>
      <c r="T618" s="10"/>
      <c r="U618" s="10"/>
      <c r="V618" s="6"/>
      <c r="W618" s="11"/>
      <c r="X618" s="6"/>
      <c r="Y618" s="5"/>
      <c r="Z618" s="5"/>
      <c r="AO618" s="13"/>
      <c r="AS618" s="2"/>
      <c r="BS618" s="14"/>
    </row>
    <row r="619" spans="3:71" ht="12.75">
      <c r="C619" s="22"/>
      <c r="D619" s="5"/>
      <c r="E619" s="5"/>
      <c r="F619" s="6"/>
      <c r="G619" s="6"/>
      <c r="H619" s="5"/>
      <c r="I619" s="5"/>
      <c r="J619" s="5"/>
      <c r="K619" s="5"/>
      <c r="L619" s="5"/>
      <c r="M619" s="5"/>
      <c r="N619" s="5"/>
      <c r="O619" s="5"/>
      <c r="P619" s="5"/>
      <c r="Q619" s="5"/>
      <c r="R619" s="5"/>
      <c r="S619" s="5"/>
      <c r="T619" s="10"/>
      <c r="U619" s="10"/>
      <c r="V619" s="6"/>
      <c r="W619" s="11"/>
      <c r="X619" s="6"/>
      <c r="Y619" s="5"/>
      <c r="Z619" s="5"/>
      <c r="AO619" s="13"/>
      <c r="AS619" s="2"/>
      <c r="BS619" s="14"/>
    </row>
    <row r="620" spans="3:71" ht="12.75">
      <c r="C620" s="22"/>
      <c r="D620" s="5"/>
      <c r="E620" s="5"/>
      <c r="F620" s="6"/>
      <c r="G620" s="6"/>
      <c r="H620" s="5"/>
      <c r="I620" s="5"/>
      <c r="J620" s="5"/>
      <c r="K620" s="5"/>
      <c r="L620" s="5"/>
      <c r="M620" s="5"/>
      <c r="N620" s="5"/>
      <c r="O620" s="5"/>
      <c r="P620" s="5"/>
      <c r="Q620" s="5"/>
      <c r="R620" s="5"/>
      <c r="S620" s="5"/>
      <c r="T620" s="10"/>
      <c r="U620" s="10"/>
      <c r="V620" s="6"/>
      <c r="W620" s="11"/>
      <c r="X620" s="6"/>
      <c r="Y620" s="5"/>
      <c r="Z620" s="5"/>
      <c r="AO620" s="13"/>
      <c r="AS620" s="2"/>
      <c r="BS620" s="14"/>
    </row>
    <row r="621" spans="3:71" ht="12.75">
      <c r="C621" s="22"/>
      <c r="D621" s="5"/>
      <c r="E621" s="5"/>
      <c r="F621" s="6"/>
      <c r="G621" s="6"/>
      <c r="H621" s="5"/>
      <c r="I621" s="5"/>
      <c r="J621" s="5"/>
      <c r="K621" s="5"/>
      <c r="L621" s="5"/>
      <c r="M621" s="5"/>
      <c r="N621" s="5"/>
      <c r="O621" s="5"/>
      <c r="P621" s="5"/>
      <c r="Q621" s="5"/>
      <c r="R621" s="5"/>
      <c r="S621" s="5"/>
      <c r="T621" s="10"/>
      <c r="U621" s="10"/>
      <c r="V621" s="6"/>
      <c r="W621" s="11"/>
      <c r="X621" s="6"/>
      <c r="Y621" s="5"/>
      <c r="Z621" s="5"/>
      <c r="AO621" s="13"/>
      <c r="AS621" s="2"/>
      <c r="BS621" s="14"/>
    </row>
    <row r="622" spans="3:71" ht="12.75">
      <c r="C622" s="22"/>
      <c r="D622" s="5"/>
      <c r="E622" s="5"/>
      <c r="F622" s="6"/>
      <c r="G622" s="6"/>
      <c r="H622" s="5"/>
      <c r="I622" s="5"/>
      <c r="J622" s="5"/>
      <c r="K622" s="5"/>
      <c r="L622" s="5"/>
      <c r="M622" s="5"/>
      <c r="N622" s="5"/>
      <c r="O622" s="5"/>
      <c r="P622" s="5"/>
      <c r="Q622" s="5"/>
      <c r="R622" s="5"/>
      <c r="S622" s="5"/>
      <c r="T622" s="10"/>
      <c r="U622" s="10"/>
      <c r="V622" s="6"/>
      <c r="W622" s="11"/>
      <c r="X622" s="6"/>
      <c r="Y622" s="5"/>
      <c r="Z622" s="5"/>
      <c r="AO622" s="13"/>
      <c r="AS622" s="2"/>
      <c r="BS622" s="14"/>
    </row>
    <row r="623" spans="3:71" ht="12.75">
      <c r="C623" s="22"/>
      <c r="D623" s="5"/>
      <c r="E623" s="5"/>
      <c r="F623" s="6"/>
      <c r="G623" s="6"/>
      <c r="H623" s="5"/>
      <c r="I623" s="5"/>
      <c r="J623" s="5"/>
      <c r="K623" s="5"/>
      <c r="L623" s="5"/>
      <c r="M623" s="5"/>
      <c r="N623" s="5"/>
      <c r="O623" s="5"/>
      <c r="P623" s="5"/>
      <c r="Q623" s="5"/>
      <c r="R623" s="5"/>
      <c r="S623" s="5"/>
      <c r="T623" s="10"/>
      <c r="U623" s="10"/>
      <c r="V623" s="6"/>
      <c r="W623" s="11"/>
      <c r="X623" s="6"/>
      <c r="Y623" s="5"/>
      <c r="Z623" s="5"/>
      <c r="AO623" s="13"/>
      <c r="AS623" s="2"/>
      <c r="BS623" s="14"/>
    </row>
    <row r="624" spans="3:71" ht="12.75">
      <c r="C624" s="22"/>
      <c r="D624" s="5"/>
      <c r="E624" s="5"/>
      <c r="F624" s="6"/>
      <c r="G624" s="6"/>
      <c r="H624" s="5"/>
      <c r="I624" s="5"/>
      <c r="J624" s="5"/>
      <c r="K624" s="5"/>
      <c r="L624" s="5"/>
      <c r="M624" s="5"/>
      <c r="N624" s="5"/>
      <c r="O624" s="5"/>
      <c r="P624" s="5"/>
      <c r="Q624" s="5"/>
      <c r="R624" s="5"/>
      <c r="S624" s="5"/>
      <c r="T624" s="10"/>
      <c r="U624" s="10"/>
      <c r="V624" s="6"/>
      <c r="W624" s="11"/>
      <c r="X624" s="6"/>
      <c r="Y624" s="5"/>
      <c r="Z624" s="5"/>
      <c r="AO624" s="13"/>
      <c r="AS624" s="2"/>
      <c r="BS624" s="14"/>
    </row>
    <row r="625" spans="3:71" ht="12.75">
      <c r="C625" s="22"/>
      <c r="D625" s="5"/>
      <c r="E625" s="5"/>
      <c r="F625" s="6"/>
      <c r="G625" s="6"/>
      <c r="H625" s="5"/>
      <c r="I625" s="5"/>
      <c r="J625" s="5"/>
      <c r="K625" s="5"/>
      <c r="L625" s="5"/>
      <c r="M625" s="5"/>
      <c r="N625" s="5"/>
      <c r="O625" s="5"/>
      <c r="P625" s="5"/>
      <c r="Q625" s="5"/>
      <c r="R625" s="5"/>
      <c r="S625" s="5"/>
      <c r="T625" s="10"/>
      <c r="U625" s="10"/>
      <c r="V625" s="6"/>
      <c r="W625" s="11"/>
      <c r="X625" s="6"/>
      <c r="Y625" s="5"/>
      <c r="Z625" s="5"/>
      <c r="AO625" s="13"/>
      <c r="AS625" s="2"/>
      <c r="BS625" s="14"/>
    </row>
    <row r="626" spans="3:71" ht="12.75">
      <c r="C626" s="22"/>
      <c r="D626" s="5"/>
      <c r="E626" s="5"/>
      <c r="F626" s="6"/>
      <c r="G626" s="6"/>
      <c r="H626" s="5"/>
      <c r="I626" s="5"/>
      <c r="J626" s="5"/>
      <c r="K626" s="5"/>
      <c r="L626" s="5"/>
      <c r="M626" s="5"/>
      <c r="N626" s="5"/>
      <c r="O626" s="5"/>
      <c r="P626" s="5"/>
      <c r="Q626" s="5"/>
      <c r="R626" s="5"/>
      <c r="S626" s="5"/>
      <c r="T626" s="10"/>
      <c r="U626" s="10"/>
      <c r="V626" s="6"/>
      <c r="W626" s="11"/>
      <c r="X626" s="6"/>
      <c r="Y626" s="5"/>
      <c r="Z626" s="5"/>
      <c r="AO626" s="13"/>
      <c r="AS626" s="2"/>
      <c r="BS626" s="14"/>
    </row>
    <row r="627" spans="3:71" ht="12.75">
      <c r="C627" s="22"/>
      <c r="D627" s="5"/>
      <c r="E627" s="5"/>
      <c r="F627" s="6"/>
      <c r="G627" s="6"/>
      <c r="H627" s="5"/>
      <c r="I627" s="5"/>
      <c r="J627" s="5"/>
      <c r="K627" s="5"/>
      <c r="L627" s="5"/>
      <c r="M627" s="5"/>
      <c r="N627" s="5"/>
      <c r="O627" s="5"/>
      <c r="P627" s="5"/>
      <c r="Q627" s="5"/>
      <c r="R627" s="5"/>
      <c r="S627" s="5"/>
      <c r="T627" s="10"/>
      <c r="U627" s="10"/>
      <c r="V627" s="6"/>
      <c r="W627" s="11"/>
      <c r="X627" s="6"/>
      <c r="Y627" s="5"/>
      <c r="Z627" s="5"/>
      <c r="AO627" s="13"/>
      <c r="AS627" s="2"/>
      <c r="BS627" s="14"/>
    </row>
    <row r="628" spans="3:71" ht="12.75">
      <c r="C628" s="22"/>
      <c r="D628" s="5"/>
      <c r="E628" s="5"/>
      <c r="F628" s="6"/>
      <c r="G628" s="6"/>
      <c r="H628" s="5"/>
      <c r="I628" s="5"/>
      <c r="J628" s="5"/>
      <c r="K628" s="5"/>
      <c r="L628" s="5"/>
      <c r="M628" s="5"/>
      <c r="N628" s="5"/>
      <c r="O628" s="5"/>
      <c r="P628" s="5"/>
      <c r="Q628" s="5"/>
      <c r="R628" s="5"/>
      <c r="S628" s="5"/>
      <c r="T628" s="10"/>
      <c r="U628" s="10"/>
      <c r="V628" s="6"/>
      <c r="W628" s="11"/>
      <c r="X628" s="6"/>
      <c r="Y628" s="5"/>
      <c r="Z628" s="5"/>
      <c r="AO628" s="13"/>
      <c r="AS628" s="2"/>
      <c r="BS628" s="14"/>
    </row>
    <row r="629" spans="3:71" ht="12.75">
      <c r="C629" s="22"/>
      <c r="D629" s="5"/>
      <c r="E629" s="5"/>
      <c r="F629" s="6"/>
      <c r="G629" s="6"/>
      <c r="H629" s="5"/>
      <c r="I629" s="5"/>
      <c r="J629" s="5"/>
      <c r="K629" s="5"/>
      <c r="L629" s="5"/>
      <c r="M629" s="5"/>
      <c r="N629" s="5"/>
      <c r="O629" s="5"/>
      <c r="P629" s="5"/>
      <c r="Q629" s="5"/>
      <c r="R629" s="5"/>
      <c r="S629" s="5"/>
      <c r="T629" s="10"/>
      <c r="U629" s="10"/>
      <c r="V629" s="6"/>
      <c r="W629" s="11"/>
      <c r="X629" s="6"/>
      <c r="Y629" s="5"/>
      <c r="Z629" s="5"/>
      <c r="AO629" s="13"/>
      <c r="AS629" s="2"/>
      <c r="BS629" s="14"/>
    </row>
    <row r="630" spans="3:71" ht="12.75">
      <c r="C630" s="22"/>
      <c r="D630" s="5"/>
      <c r="E630" s="5"/>
      <c r="F630" s="6"/>
      <c r="G630" s="6"/>
      <c r="H630" s="5"/>
      <c r="I630" s="5"/>
      <c r="J630" s="5"/>
      <c r="K630" s="5"/>
      <c r="L630" s="5"/>
      <c r="M630" s="5"/>
      <c r="N630" s="5"/>
      <c r="O630" s="5"/>
      <c r="P630" s="5"/>
      <c r="Q630" s="5"/>
      <c r="R630" s="5"/>
      <c r="S630" s="5"/>
      <c r="T630" s="10"/>
      <c r="U630" s="10"/>
      <c r="V630" s="6"/>
      <c r="W630" s="11"/>
      <c r="X630" s="6"/>
      <c r="Y630" s="5"/>
      <c r="Z630" s="5"/>
      <c r="AO630" s="13"/>
      <c r="AS630" s="2"/>
      <c r="BS630" s="14"/>
    </row>
    <row r="631" spans="3:71" ht="12.75">
      <c r="C631" s="22"/>
      <c r="D631" s="5"/>
      <c r="E631" s="5"/>
      <c r="F631" s="6"/>
      <c r="G631" s="6"/>
      <c r="H631" s="5"/>
      <c r="I631" s="5"/>
      <c r="J631" s="5"/>
      <c r="K631" s="5"/>
      <c r="L631" s="5"/>
      <c r="M631" s="5"/>
      <c r="N631" s="5"/>
      <c r="O631" s="5"/>
      <c r="P631" s="5"/>
      <c r="Q631" s="5"/>
      <c r="R631" s="5"/>
      <c r="S631" s="5"/>
      <c r="T631" s="10"/>
      <c r="U631" s="10"/>
      <c r="V631" s="6"/>
      <c r="W631" s="11"/>
      <c r="X631" s="6"/>
      <c r="Y631" s="5"/>
      <c r="Z631" s="5"/>
      <c r="AO631" s="13"/>
      <c r="AS631" s="2"/>
      <c r="BS631" s="14"/>
    </row>
    <row r="632" spans="3:71" ht="12.75">
      <c r="C632" s="22"/>
      <c r="D632" s="5"/>
      <c r="E632" s="5"/>
      <c r="F632" s="6"/>
      <c r="G632" s="6"/>
      <c r="H632" s="5"/>
      <c r="I632" s="5"/>
      <c r="J632" s="5"/>
      <c r="K632" s="5"/>
      <c r="L632" s="5"/>
      <c r="M632" s="5"/>
      <c r="N632" s="5"/>
      <c r="O632" s="5"/>
      <c r="P632" s="5"/>
      <c r="Q632" s="5"/>
      <c r="R632" s="5"/>
      <c r="S632" s="5"/>
      <c r="T632" s="10"/>
      <c r="U632" s="10"/>
      <c r="V632" s="6"/>
      <c r="W632" s="11"/>
      <c r="X632" s="6"/>
      <c r="Y632" s="5"/>
      <c r="Z632" s="5"/>
      <c r="AO632" s="13"/>
      <c r="AS632" s="2"/>
      <c r="BS632" s="14"/>
    </row>
    <row r="633" spans="3:71" ht="12.75">
      <c r="C633" s="22"/>
      <c r="D633" s="5"/>
      <c r="E633" s="5"/>
      <c r="F633" s="6"/>
      <c r="G633" s="6"/>
      <c r="H633" s="5"/>
      <c r="I633" s="5"/>
      <c r="J633" s="5"/>
      <c r="K633" s="5"/>
      <c r="L633" s="5"/>
      <c r="M633" s="5"/>
      <c r="N633" s="5"/>
      <c r="O633" s="5"/>
      <c r="P633" s="5"/>
      <c r="Q633" s="5"/>
      <c r="R633" s="5"/>
      <c r="S633" s="5"/>
      <c r="T633" s="10"/>
      <c r="U633" s="10"/>
      <c r="V633" s="6"/>
      <c r="W633" s="11"/>
      <c r="X633" s="6"/>
      <c r="Y633" s="5"/>
      <c r="Z633" s="5"/>
      <c r="AO633" s="13"/>
      <c r="AS633" s="2"/>
      <c r="BS633" s="14"/>
    </row>
    <row r="634" spans="3:71" ht="12.75">
      <c r="C634" s="22"/>
      <c r="D634" s="5"/>
      <c r="E634" s="5"/>
      <c r="F634" s="6"/>
      <c r="G634" s="6"/>
      <c r="H634" s="5"/>
      <c r="I634" s="5"/>
      <c r="J634" s="5"/>
      <c r="K634" s="5"/>
      <c r="L634" s="5"/>
      <c r="M634" s="5"/>
      <c r="N634" s="5"/>
      <c r="O634" s="5"/>
      <c r="P634" s="5"/>
      <c r="Q634" s="5"/>
      <c r="R634" s="5"/>
      <c r="S634" s="5"/>
      <c r="T634" s="10"/>
      <c r="U634" s="10"/>
      <c r="V634" s="6"/>
      <c r="W634" s="11"/>
      <c r="X634" s="6"/>
      <c r="Y634" s="5"/>
      <c r="Z634" s="5"/>
      <c r="AO634" s="13"/>
      <c r="AS634" s="2"/>
      <c r="BS634" s="14"/>
    </row>
    <row r="635" spans="3:71" ht="12.75">
      <c r="C635" s="22"/>
      <c r="D635" s="5"/>
      <c r="E635" s="5"/>
      <c r="F635" s="6"/>
      <c r="G635" s="6"/>
      <c r="H635" s="5"/>
      <c r="I635" s="5"/>
      <c r="J635" s="5"/>
      <c r="K635" s="5"/>
      <c r="L635" s="5"/>
      <c r="M635" s="5"/>
      <c r="N635" s="5"/>
      <c r="O635" s="5"/>
      <c r="P635" s="5"/>
      <c r="Q635" s="5"/>
      <c r="R635" s="5"/>
      <c r="S635" s="5"/>
      <c r="T635" s="10"/>
      <c r="U635" s="10"/>
      <c r="V635" s="6"/>
      <c r="W635" s="11"/>
      <c r="X635" s="6"/>
      <c r="Y635" s="5"/>
      <c r="Z635" s="5"/>
      <c r="AO635" s="13"/>
      <c r="AS635" s="2"/>
      <c r="BS635" s="14"/>
    </row>
    <row r="636" spans="3:71" ht="12.75">
      <c r="C636" s="22"/>
      <c r="D636" s="5"/>
      <c r="E636" s="5"/>
      <c r="F636" s="6"/>
      <c r="G636" s="6"/>
      <c r="H636" s="5"/>
      <c r="I636" s="5"/>
      <c r="J636" s="5"/>
      <c r="K636" s="5"/>
      <c r="L636" s="5"/>
      <c r="M636" s="5"/>
      <c r="N636" s="5"/>
      <c r="O636" s="5"/>
      <c r="P636" s="5"/>
      <c r="Q636" s="5"/>
      <c r="R636" s="5"/>
      <c r="S636" s="5"/>
      <c r="T636" s="10"/>
      <c r="U636" s="10"/>
      <c r="V636" s="6"/>
      <c r="W636" s="11"/>
      <c r="X636" s="6"/>
      <c r="Y636" s="5"/>
      <c r="Z636" s="5"/>
      <c r="AO636" s="13"/>
      <c r="AS636" s="2"/>
      <c r="BS636" s="14"/>
    </row>
    <row r="637" spans="3:71" ht="12.75">
      <c r="C637" s="22"/>
      <c r="D637" s="5"/>
      <c r="E637" s="5"/>
      <c r="F637" s="6"/>
      <c r="G637" s="6"/>
      <c r="H637" s="5"/>
      <c r="I637" s="5"/>
      <c r="J637" s="5"/>
      <c r="K637" s="5"/>
      <c r="L637" s="5"/>
      <c r="M637" s="5"/>
      <c r="N637" s="5"/>
      <c r="O637" s="5"/>
      <c r="P637" s="5"/>
      <c r="Q637" s="5"/>
      <c r="R637" s="5"/>
      <c r="S637" s="5"/>
      <c r="T637" s="10"/>
      <c r="U637" s="10"/>
      <c r="V637" s="6"/>
      <c r="W637" s="11"/>
      <c r="X637" s="6"/>
      <c r="Y637" s="5"/>
      <c r="Z637" s="5"/>
      <c r="AO637" s="13"/>
      <c r="AS637" s="2"/>
      <c r="BS637" s="14"/>
    </row>
    <row r="638" spans="3:71" ht="12.75">
      <c r="C638" s="22"/>
      <c r="D638" s="5"/>
      <c r="E638" s="5"/>
      <c r="F638" s="6"/>
      <c r="G638" s="6"/>
      <c r="H638" s="5"/>
      <c r="I638" s="5"/>
      <c r="J638" s="5"/>
      <c r="K638" s="5"/>
      <c r="L638" s="5"/>
      <c r="M638" s="5"/>
      <c r="N638" s="5"/>
      <c r="O638" s="5"/>
      <c r="P638" s="5"/>
      <c r="Q638" s="5"/>
      <c r="R638" s="5"/>
      <c r="S638" s="5"/>
      <c r="T638" s="10"/>
      <c r="U638" s="10"/>
      <c r="V638" s="6"/>
      <c r="W638" s="11"/>
      <c r="X638" s="6"/>
      <c r="Y638" s="5"/>
      <c r="Z638" s="5"/>
      <c r="AO638" s="13"/>
      <c r="AS638" s="2"/>
      <c r="BS638" s="14"/>
    </row>
    <row r="639" spans="3:71" ht="12.75">
      <c r="C639" s="22"/>
      <c r="D639" s="5"/>
      <c r="E639" s="5"/>
      <c r="F639" s="6"/>
      <c r="G639" s="6"/>
      <c r="H639" s="5"/>
      <c r="I639" s="5"/>
      <c r="J639" s="5"/>
      <c r="K639" s="5"/>
      <c r="L639" s="5"/>
      <c r="M639" s="5"/>
      <c r="N639" s="5"/>
      <c r="O639" s="5"/>
      <c r="P639" s="5"/>
      <c r="Q639" s="5"/>
      <c r="R639" s="5"/>
      <c r="S639" s="5"/>
      <c r="T639" s="10"/>
      <c r="U639" s="10"/>
      <c r="V639" s="6"/>
      <c r="W639" s="11"/>
      <c r="X639" s="6"/>
      <c r="Y639" s="5"/>
      <c r="Z639" s="5"/>
      <c r="AO639" s="13"/>
      <c r="AS639" s="2"/>
      <c r="BS639" s="14"/>
    </row>
    <row r="640" spans="3:71" ht="12.75">
      <c r="C640" s="22"/>
      <c r="D640" s="5"/>
      <c r="E640" s="5"/>
      <c r="F640" s="6"/>
      <c r="G640" s="6"/>
      <c r="H640" s="5"/>
      <c r="I640" s="5"/>
      <c r="J640" s="5"/>
      <c r="K640" s="5"/>
      <c r="L640" s="5"/>
      <c r="M640" s="5"/>
      <c r="N640" s="5"/>
      <c r="O640" s="5"/>
      <c r="P640" s="5"/>
      <c r="Q640" s="5"/>
      <c r="R640" s="5"/>
      <c r="S640" s="5"/>
      <c r="T640" s="10"/>
      <c r="U640" s="10"/>
      <c r="V640" s="6"/>
      <c r="W640" s="11"/>
      <c r="X640" s="6"/>
      <c r="Y640" s="5"/>
      <c r="Z640" s="5"/>
      <c r="AO640" s="13"/>
      <c r="AS640" s="2"/>
      <c r="BS640" s="14"/>
    </row>
    <row r="641" spans="3:71" ht="12.75">
      <c r="C641" s="22"/>
      <c r="D641" s="5"/>
      <c r="E641" s="5"/>
      <c r="F641" s="6"/>
      <c r="G641" s="6"/>
      <c r="H641" s="5"/>
      <c r="I641" s="5"/>
      <c r="J641" s="5"/>
      <c r="K641" s="5"/>
      <c r="L641" s="5"/>
      <c r="M641" s="5"/>
      <c r="N641" s="5"/>
      <c r="O641" s="5"/>
      <c r="P641" s="5"/>
      <c r="Q641" s="5"/>
      <c r="R641" s="5"/>
      <c r="S641" s="5"/>
      <c r="T641" s="10"/>
      <c r="U641" s="10"/>
      <c r="V641" s="6"/>
      <c r="W641" s="11"/>
      <c r="X641" s="6"/>
      <c r="Y641" s="5"/>
      <c r="Z641" s="5"/>
      <c r="AO641" s="13"/>
      <c r="AS641" s="2"/>
      <c r="BS641" s="14"/>
    </row>
    <row r="642" spans="3:71" ht="12.75">
      <c r="C642" s="22"/>
      <c r="D642" s="5"/>
      <c r="E642" s="5"/>
      <c r="F642" s="6"/>
      <c r="G642" s="6"/>
      <c r="H642" s="5"/>
      <c r="I642" s="5"/>
      <c r="J642" s="5"/>
      <c r="K642" s="5"/>
      <c r="L642" s="5"/>
      <c r="M642" s="5"/>
      <c r="N642" s="5"/>
      <c r="O642" s="5"/>
      <c r="P642" s="5"/>
      <c r="Q642" s="5"/>
      <c r="R642" s="5"/>
      <c r="S642" s="5"/>
      <c r="T642" s="10"/>
      <c r="U642" s="10"/>
      <c r="V642" s="6"/>
      <c r="W642" s="11"/>
      <c r="X642" s="6"/>
      <c r="Y642" s="5"/>
      <c r="Z642" s="5"/>
      <c r="AO642" s="13"/>
      <c r="AS642" s="2"/>
      <c r="BS642" s="14"/>
    </row>
    <row r="643" spans="3:71" ht="12.75">
      <c r="C643" s="22"/>
      <c r="D643" s="5"/>
      <c r="E643" s="5"/>
      <c r="F643" s="6"/>
      <c r="G643" s="6"/>
      <c r="H643" s="5"/>
      <c r="I643" s="5"/>
      <c r="J643" s="5"/>
      <c r="K643" s="5"/>
      <c r="L643" s="5"/>
      <c r="M643" s="5"/>
      <c r="N643" s="5"/>
      <c r="O643" s="5"/>
      <c r="P643" s="5"/>
      <c r="Q643" s="5"/>
      <c r="R643" s="5"/>
      <c r="S643" s="5"/>
      <c r="T643" s="10"/>
      <c r="U643" s="10"/>
      <c r="V643" s="6"/>
      <c r="W643" s="11"/>
      <c r="X643" s="6"/>
      <c r="Y643" s="5"/>
      <c r="Z643" s="5"/>
      <c r="AO643" s="13"/>
      <c r="AS643" s="2"/>
      <c r="BS643" s="14"/>
    </row>
    <row r="644" spans="3:71" ht="12.75">
      <c r="C644" s="22"/>
      <c r="D644" s="5"/>
      <c r="E644" s="5"/>
      <c r="F644" s="6"/>
      <c r="G644" s="6"/>
      <c r="H644" s="5"/>
      <c r="I644" s="5"/>
      <c r="J644" s="5"/>
      <c r="K644" s="5"/>
      <c r="L644" s="5"/>
      <c r="M644" s="5"/>
      <c r="N644" s="5"/>
      <c r="O644" s="5"/>
      <c r="P644" s="5"/>
      <c r="Q644" s="5"/>
      <c r="R644" s="5"/>
      <c r="S644" s="5"/>
      <c r="T644" s="10"/>
      <c r="U644" s="10"/>
      <c r="V644" s="6"/>
      <c r="W644" s="11"/>
      <c r="X644" s="6"/>
      <c r="Y644" s="5"/>
      <c r="Z644" s="5"/>
      <c r="AO644" s="13"/>
      <c r="AS644" s="2"/>
      <c r="BS644" s="14"/>
    </row>
    <row r="645" spans="3:71" ht="12.75">
      <c r="C645" s="22"/>
      <c r="D645" s="5"/>
      <c r="E645" s="5"/>
      <c r="F645" s="6"/>
      <c r="G645" s="6"/>
      <c r="H645" s="5"/>
      <c r="I645" s="5"/>
      <c r="J645" s="5"/>
      <c r="K645" s="5"/>
      <c r="L645" s="5"/>
      <c r="M645" s="5"/>
      <c r="N645" s="5"/>
      <c r="O645" s="5"/>
      <c r="P645" s="5"/>
      <c r="Q645" s="5"/>
      <c r="R645" s="5"/>
      <c r="S645" s="5"/>
      <c r="T645" s="10"/>
      <c r="U645" s="10"/>
      <c r="V645" s="6"/>
      <c r="W645" s="11"/>
      <c r="X645" s="6"/>
      <c r="Y645" s="5"/>
      <c r="Z645" s="5"/>
      <c r="AO645" s="13"/>
      <c r="AS645" s="2"/>
      <c r="BS645" s="14"/>
    </row>
    <row r="646" spans="3:71" ht="12.75">
      <c r="C646" s="22"/>
      <c r="D646" s="5"/>
      <c r="E646" s="5"/>
      <c r="F646" s="6"/>
      <c r="G646" s="6"/>
      <c r="H646" s="5"/>
      <c r="I646" s="5"/>
      <c r="J646" s="5"/>
      <c r="K646" s="5"/>
      <c r="L646" s="5"/>
      <c r="M646" s="5"/>
      <c r="N646" s="5"/>
      <c r="O646" s="5"/>
      <c r="P646" s="5"/>
      <c r="Q646" s="5"/>
      <c r="R646" s="5"/>
      <c r="S646" s="5"/>
      <c r="T646" s="10"/>
      <c r="U646" s="10"/>
      <c r="V646" s="6"/>
      <c r="W646" s="11"/>
      <c r="X646" s="6"/>
      <c r="Y646" s="5"/>
      <c r="Z646" s="5"/>
      <c r="AO646" s="13"/>
      <c r="AS646" s="2"/>
      <c r="BS646" s="14"/>
    </row>
    <row r="647" spans="3:71" ht="12.75">
      <c r="C647" s="22"/>
      <c r="D647" s="5"/>
      <c r="E647" s="5"/>
      <c r="F647" s="6"/>
      <c r="G647" s="6"/>
      <c r="H647" s="5"/>
      <c r="I647" s="5"/>
      <c r="J647" s="5"/>
      <c r="K647" s="5"/>
      <c r="L647" s="5"/>
      <c r="M647" s="5"/>
      <c r="N647" s="5"/>
      <c r="O647" s="5"/>
      <c r="P647" s="5"/>
      <c r="Q647" s="5"/>
      <c r="R647" s="5"/>
      <c r="S647" s="5"/>
      <c r="T647" s="10"/>
      <c r="U647" s="10"/>
      <c r="V647" s="6"/>
      <c r="W647" s="11"/>
      <c r="X647" s="6"/>
      <c r="Y647" s="5"/>
      <c r="Z647" s="5"/>
      <c r="AO647" s="13"/>
      <c r="AS647" s="2"/>
      <c r="BS647" s="14"/>
    </row>
    <row r="648" spans="3:71" ht="12.75">
      <c r="C648" s="22"/>
      <c r="D648" s="5"/>
      <c r="E648" s="5"/>
      <c r="F648" s="6"/>
      <c r="G648" s="6"/>
      <c r="H648" s="5"/>
      <c r="I648" s="5"/>
      <c r="J648" s="5"/>
      <c r="K648" s="5"/>
      <c r="L648" s="5"/>
      <c r="M648" s="5"/>
      <c r="N648" s="5"/>
      <c r="O648" s="5"/>
      <c r="P648" s="5"/>
      <c r="Q648" s="5"/>
      <c r="R648" s="5"/>
      <c r="S648" s="5"/>
      <c r="T648" s="10"/>
      <c r="U648" s="10"/>
      <c r="V648" s="6"/>
      <c r="W648" s="11"/>
      <c r="X648" s="6"/>
      <c r="Y648" s="5"/>
      <c r="Z648" s="5"/>
      <c r="AO648" s="13"/>
      <c r="AS648" s="2"/>
      <c r="BS648" s="14"/>
    </row>
    <row r="649" spans="3:71" ht="12.75">
      <c r="C649" s="22"/>
      <c r="D649" s="5"/>
      <c r="E649" s="5"/>
      <c r="F649" s="6"/>
      <c r="G649" s="6"/>
      <c r="H649" s="5"/>
      <c r="I649" s="5"/>
      <c r="J649" s="5"/>
      <c r="K649" s="5"/>
      <c r="L649" s="5"/>
      <c r="M649" s="5"/>
      <c r="N649" s="5"/>
      <c r="O649" s="5"/>
      <c r="P649" s="5"/>
      <c r="Q649" s="5"/>
      <c r="R649" s="5"/>
      <c r="S649" s="5"/>
      <c r="T649" s="10"/>
      <c r="U649" s="10"/>
      <c r="V649" s="6"/>
      <c r="W649" s="11"/>
      <c r="X649" s="6"/>
      <c r="Y649" s="5"/>
      <c r="Z649" s="5"/>
      <c r="AO649" s="13"/>
      <c r="AS649" s="2"/>
      <c r="BS649" s="14"/>
    </row>
    <row r="650" spans="3:71" ht="12.75">
      <c r="C650" s="22"/>
      <c r="D650" s="5"/>
      <c r="E650" s="5"/>
      <c r="F650" s="6"/>
      <c r="G650" s="6"/>
      <c r="H650" s="5"/>
      <c r="I650" s="5"/>
      <c r="J650" s="5"/>
      <c r="K650" s="5"/>
      <c r="L650" s="5"/>
      <c r="M650" s="5"/>
      <c r="N650" s="5"/>
      <c r="O650" s="5"/>
      <c r="P650" s="5"/>
      <c r="Q650" s="5"/>
      <c r="R650" s="5"/>
      <c r="S650" s="5"/>
      <c r="T650" s="10"/>
      <c r="U650" s="10"/>
      <c r="V650" s="6"/>
      <c r="W650" s="11"/>
      <c r="X650" s="6"/>
      <c r="Y650" s="5"/>
      <c r="Z650" s="5"/>
      <c r="AO650" s="13"/>
      <c r="AS650" s="2"/>
      <c r="BS650" s="14"/>
    </row>
    <row r="651" spans="3:71" ht="12.75">
      <c r="C651" s="22"/>
      <c r="D651" s="5"/>
      <c r="E651" s="5"/>
      <c r="F651" s="6"/>
      <c r="G651" s="6"/>
      <c r="H651" s="5"/>
      <c r="I651" s="5"/>
      <c r="J651" s="5"/>
      <c r="K651" s="5"/>
      <c r="L651" s="5"/>
      <c r="M651" s="5"/>
      <c r="N651" s="5"/>
      <c r="O651" s="5"/>
      <c r="P651" s="5"/>
      <c r="Q651" s="5"/>
      <c r="R651" s="5"/>
      <c r="S651" s="5"/>
      <c r="T651" s="10"/>
      <c r="U651" s="10"/>
      <c r="V651" s="6"/>
      <c r="W651" s="11"/>
      <c r="X651" s="6"/>
      <c r="Y651" s="5"/>
      <c r="Z651" s="5"/>
      <c r="AO651" s="13"/>
      <c r="AS651" s="2"/>
      <c r="BS651" s="14"/>
    </row>
    <row r="652" spans="3:71" ht="12.75">
      <c r="C652" s="22"/>
      <c r="D652" s="5"/>
      <c r="E652" s="5"/>
      <c r="F652" s="6"/>
      <c r="G652" s="6"/>
      <c r="H652" s="5"/>
      <c r="I652" s="5"/>
      <c r="J652" s="5"/>
      <c r="K652" s="5"/>
      <c r="L652" s="5"/>
      <c r="M652" s="5"/>
      <c r="N652" s="5"/>
      <c r="O652" s="5"/>
      <c r="P652" s="5"/>
      <c r="Q652" s="5"/>
      <c r="R652" s="5"/>
      <c r="S652" s="5"/>
      <c r="T652" s="10"/>
      <c r="U652" s="10"/>
      <c r="V652" s="6"/>
      <c r="W652" s="11"/>
      <c r="X652" s="6"/>
      <c r="Y652" s="5"/>
      <c r="Z652" s="5"/>
      <c r="AO652" s="13"/>
      <c r="AS652" s="2"/>
      <c r="BS652" s="14"/>
    </row>
    <row r="653" spans="3:71" ht="12.75">
      <c r="C653" s="22"/>
      <c r="D653" s="5"/>
      <c r="E653" s="5"/>
      <c r="F653" s="6"/>
      <c r="G653" s="6"/>
      <c r="H653" s="5"/>
      <c r="I653" s="5"/>
      <c r="J653" s="5"/>
      <c r="K653" s="5"/>
      <c r="L653" s="5"/>
      <c r="M653" s="5"/>
      <c r="N653" s="5"/>
      <c r="O653" s="5"/>
      <c r="P653" s="5"/>
      <c r="Q653" s="5"/>
      <c r="R653" s="5"/>
      <c r="S653" s="5"/>
      <c r="T653" s="10"/>
      <c r="U653" s="10"/>
      <c r="V653" s="6"/>
      <c r="W653" s="11"/>
      <c r="X653" s="6"/>
      <c r="Y653" s="5"/>
      <c r="Z653" s="5"/>
      <c r="AO653" s="13"/>
      <c r="AS653" s="2"/>
      <c r="BS653" s="14"/>
    </row>
    <row r="654" spans="3:71" ht="12.75">
      <c r="C654" s="22"/>
      <c r="D654" s="5"/>
      <c r="E654" s="5"/>
      <c r="F654" s="6"/>
      <c r="G654" s="6"/>
      <c r="H654" s="5"/>
      <c r="I654" s="5"/>
      <c r="J654" s="5"/>
      <c r="K654" s="5"/>
      <c r="L654" s="5"/>
      <c r="M654" s="5"/>
      <c r="N654" s="5"/>
      <c r="O654" s="5"/>
      <c r="P654" s="5"/>
      <c r="Q654" s="5"/>
      <c r="R654" s="5"/>
      <c r="S654" s="5"/>
      <c r="T654" s="10"/>
      <c r="U654" s="10"/>
      <c r="V654" s="6"/>
      <c r="W654" s="11"/>
      <c r="X654" s="6"/>
      <c r="Y654" s="5"/>
      <c r="Z654" s="5"/>
      <c r="AO654" s="13"/>
      <c r="AS654" s="2"/>
      <c r="BS654" s="14"/>
    </row>
    <row r="655" spans="3:71" ht="12.75">
      <c r="C655" s="22"/>
      <c r="D655" s="5"/>
      <c r="E655" s="5"/>
      <c r="F655" s="6"/>
      <c r="G655" s="6"/>
      <c r="H655" s="5"/>
      <c r="I655" s="5"/>
      <c r="J655" s="5"/>
      <c r="K655" s="5"/>
      <c r="L655" s="5"/>
      <c r="M655" s="5"/>
      <c r="N655" s="5"/>
      <c r="O655" s="5"/>
      <c r="P655" s="5"/>
      <c r="Q655" s="5"/>
      <c r="R655" s="5"/>
      <c r="S655" s="5"/>
      <c r="T655" s="10"/>
      <c r="U655" s="10"/>
      <c r="V655" s="6"/>
      <c r="W655" s="11"/>
      <c r="X655" s="6"/>
      <c r="Y655" s="5"/>
      <c r="Z655" s="5"/>
      <c r="AO655" s="13"/>
      <c r="AS655" s="2"/>
      <c r="BS655" s="14"/>
    </row>
    <row r="656" spans="3:71" ht="12.75">
      <c r="C656" s="22"/>
      <c r="D656" s="5"/>
      <c r="E656" s="5"/>
      <c r="F656" s="6"/>
      <c r="G656" s="6"/>
      <c r="H656" s="5"/>
      <c r="I656" s="5"/>
      <c r="J656" s="5"/>
      <c r="K656" s="5"/>
      <c r="L656" s="5"/>
      <c r="M656" s="5"/>
      <c r="N656" s="5"/>
      <c r="O656" s="5"/>
      <c r="P656" s="5"/>
      <c r="Q656" s="5"/>
      <c r="R656" s="5"/>
      <c r="S656" s="5"/>
      <c r="T656" s="10"/>
      <c r="U656" s="10"/>
      <c r="V656" s="6"/>
      <c r="W656" s="11"/>
      <c r="X656" s="6"/>
      <c r="Y656" s="5"/>
      <c r="Z656" s="5"/>
      <c r="AO656" s="13"/>
      <c r="AS656" s="2"/>
      <c r="BS656" s="14"/>
    </row>
    <row r="657" spans="3:71" ht="12.75">
      <c r="C657" s="22"/>
      <c r="D657" s="5"/>
      <c r="E657" s="5"/>
      <c r="F657" s="6"/>
      <c r="G657" s="6"/>
      <c r="H657" s="5"/>
      <c r="I657" s="5"/>
      <c r="J657" s="5"/>
      <c r="K657" s="5"/>
      <c r="L657" s="5"/>
      <c r="M657" s="5"/>
      <c r="N657" s="5"/>
      <c r="O657" s="5"/>
      <c r="P657" s="5"/>
      <c r="Q657" s="5"/>
      <c r="R657" s="5"/>
      <c r="S657" s="5"/>
      <c r="T657" s="10"/>
      <c r="U657" s="10"/>
      <c r="V657" s="6"/>
      <c r="W657" s="11"/>
      <c r="X657" s="6"/>
      <c r="Y657" s="5"/>
      <c r="Z657" s="5"/>
      <c r="AO657" s="13"/>
      <c r="AS657" s="2"/>
      <c r="BS657" s="14"/>
    </row>
    <row r="658" spans="3:71" ht="12.75">
      <c r="C658" s="22"/>
      <c r="D658" s="5"/>
      <c r="E658" s="5"/>
      <c r="F658" s="6"/>
      <c r="G658" s="6"/>
      <c r="H658" s="5"/>
      <c r="I658" s="5"/>
      <c r="J658" s="5"/>
      <c r="K658" s="5"/>
      <c r="L658" s="5"/>
      <c r="M658" s="5"/>
      <c r="N658" s="5"/>
      <c r="O658" s="5"/>
      <c r="P658" s="5"/>
      <c r="Q658" s="5"/>
      <c r="R658" s="5"/>
      <c r="S658" s="5"/>
      <c r="T658" s="10"/>
      <c r="U658" s="10"/>
      <c r="V658" s="6"/>
      <c r="W658" s="11"/>
      <c r="X658" s="6"/>
      <c r="Y658" s="5"/>
      <c r="Z658" s="5"/>
      <c r="AO658" s="13"/>
      <c r="AS658" s="2"/>
      <c r="BS658" s="14"/>
    </row>
    <row r="659" spans="3:71" ht="12.75">
      <c r="C659" s="22"/>
      <c r="D659" s="5"/>
      <c r="E659" s="5"/>
      <c r="F659" s="6"/>
      <c r="G659" s="6"/>
      <c r="H659" s="5"/>
      <c r="I659" s="5"/>
      <c r="J659" s="5"/>
      <c r="K659" s="5"/>
      <c r="L659" s="5"/>
      <c r="M659" s="5"/>
      <c r="N659" s="5"/>
      <c r="O659" s="5"/>
      <c r="P659" s="5"/>
      <c r="Q659" s="5"/>
      <c r="R659" s="5"/>
      <c r="S659" s="5"/>
      <c r="T659" s="10"/>
      <c r="U659" s="10"/>
      <c r="V659" s="6"/>
      <c r="W659" s="11"/>
      <c r="X659" s="6"/>
      <c r="Y659" s="5"/>
      <c r="Z659" s="5"/>
      <c r="AO659" s="13"/>
      <c r="AS659" s="2"/>
      <c r="BS659" s="14"/>
    </row>
    <row r="660" spans="3:71" ht="12.75">
      <c r="C660" s="22"/>
      <c r="D660" s="5"/>
      <c r="E660" s="5"/>
      <c r="F660" s="6"/>
      <c r="G660" s="6"/>
      <c r="H660" s="5"/>
      <c r="I660" s="5"/>
      <c r="J660" s="5"/>
      <c r="K660" s="5"/>
      <c r="L660" s="5"/>
      <c r="M660" s="5"/>
      <c r="N660" s="5"/>
      <c r="O660" s="5"/>
      <c r="P660" s="5"/>
      <c r="Q660" s="5"/>
      <c r="R660" s="5"/>
      <c r="S660" s="5"/>
      <c r="T660" s="10"/>
      <c r="U660" s="10"/>
      <c r="V660" s="6"/>
      <c r="W660" s="11"/>
      <c r="X660" s="6"/>
      <c r="Y660" s="5"/>
      <c r="Z660" s="5"/>
      <c r="AO660" s="13"/>
      <c r="AS660" s="2"/>
      <c r="BS660" s="14"/>
    </row>
    <row r="661" spans="3:71" ht="12.75">
      <c r="C661" s="22"/>
      <c r="D661" s="5"/>
      <c r="E661" s="5"/>
      <c r="F661" s="6"/>
      <c r="G661" s="6"/>
      <c r="H661" s="5"/>
      <c r="I661" s="5"/>
      <c r="J661" s="5"/>
      <c r="K661" s="5"/>
      <c r="L661" s="5"/>
      <c r="M661" s="5"/>
      <c r="N661" s="5"/>
      <c r="O661" s="5"/>
      <c r="P661" s="5"/>
      <c r="Q661" s="5"/>
      <c r="R661" s="5"/>
      <c r="S661" s="5"/>
      <c r="T661" s="10"/>
      <c r="U661" s="10"/>
      <c r="V661" s="6"/>
      <c r="W661" s="11"/>
      <c r="X661" s="6"/>
      <c r="Y661" s="5"/>
      <c r="Z661" s="5"/>
      <c r="AO661" s="13"/>
      <c r="AS661" s="2"/>
      <c r="BS661" s="14"/>
    </row>
    <row r="662" spans="3:71" ht="12.75">
      <c r="C662" s="22"/>
      <c r="D662" s="5"/>
      <c r="E662" s="5"/>
      <c r="F662" s="6"/>
      <c r="G662" s="6"/>
      <c r="H662" s="5"/>
      <c r="I662" s="5"/>
      <c r="J662" s="5"/>
      <c r="K662" s="5"/>
      <c r="L662" s="5"/>
      <c r="M662" s="5"/>
      <c r="N662" s="5"/>
      <c r="O662" s="5"/>
      <c r="P662" s="5"/>
      <c r="Q662" s="5"/>
      <c r="R662" s="5"/>
      <c r="S662" s="5"/>
      <c r="T662" s="10"/>
      <c r="U662" s="10"/>
      <c r="V662" s="6"/>
      <c r="W662" s="11"/>
      <c r="X662" s="6"/>
      <c r="Y662" s="5"/>
      <c r="Z662" s="5"/>
      <c r="AO662" s="13"/>
      <c r="AS662" s="2"/>
      <c r="BS662" s="14"/>
    </row>
    <row r="663" spans="3:71" ht="12.75">
      <c r="C663" s="22"/>
      <c r="D663" s="5"/>
      <c r="E663" s="5"/>
      <c r="F663" s="6"/>
      <c r="G663" s="6"/>
      <c r="H663" s="5"/>
      <c r="I663" s="5"/>
      <c r="J663" s="5"/>
      <c r="K663" s="5"/>
      <c r="L663" s="5"/>
      <c r="M663" s="5"/>
      <c r="N663" s="5"/>
      <c r="O663" s="5"/>
      <c r="P663" s="5"/>
      <c r="Q663" s="5"/>
      <c r="R663" s="5"/>
      <c r="S663" s="5"/>
      <c r="T663" s="10"/>
      <c r="U663" s="10"/>
      <c r="V663" s="6"/>
      <c r="W663" s="11"/>
      <c r="X663" s="6"/>
      <c r="Y663" s="5"/>
      <c r="Z663" s="5"/>
      <c r="AO663" s="13"/>
      <c r="AS663" s="2"/>
      <c r="BS663" s="14"/>
    </row>
    <row r="664" spans="3:71" ht="12.75">
      <c r="C664" s="22"/>
      <c r="D664" s="5"/>
      <c r="E664" s="5"/>
      <c r="F664" s="6"/>
      <c r="G664" s="6"/>
      <c r="H664" s="5"/>
      <c r="I664" s="5"/>
      <c r="J664" s="5"/>
      <c r="K664" s="5"/>
      <c r="L664" s="5"/>
      <c r="M664" s="5"/>
      <c r="N664" s="5"/>
      <c r="O664" s="5"/>
      <c r="P664" s="5"/>
      <c r="Q664" s="5"/>
      <c r="R664" s="5"/>
      <c r="S664" s="5"/>
      <c r="T664" s="10"/>
      <c r="U664" s="10"/>
      <c r="V664" s="6"/>
      <c r="W664" s="11"/>
      <c r="X664" s="6"/>
      <c r="Y664" s="5"/>
      <c r="Z664" s="5"/>
      <c r="AO664" s="13"/>
      <c r="AS664" s="2"/>
      <c r="BS664" s="14"/>
    </row>
    <row r="665" spans="3:71" ht="12.75">
      <c r="C665" s="22"/>
      <c r="D665" s="5"/>
      <c r="E665" s="5"/>
      <c r="F665" s="6"/>
      <c r="G665" s="6"/>
      <c r="H665" s="5"/>
      <c r="I665" s="5"/>
      <c r="J665" s="5"/>
      <c r="K665" s="5"/>
      <c r="L665" s="5"/>
      <c r="M665" s="5"/>
      <c r="N665" s="5"/>
      <c r="O665" s="5"/>
      <c r="P665" s="5"/>
      <c r="Q665" s="5"/>
      <c r="R665" s="5"/>
      <c r="S665" s="5"/>
      <c r="T665" s="10"/>
      <c r="U665" s="10"/>
      <c r="V665" s="6"/>
      <c r="W665" s="11"/>
      <c r="X665" s="6"/>
      <c r="Y665" s="5"/>
      <c r="Z665" s="5"/>
      <c r="AO665" s="13"/>
      <c r="AS665" s="2"/>
      <c r="BS665" s="14"/>
    </row>
    <row r="666" spans="3:71" ht="12.75">
      <c r="C666" s="22"/>
      <c r="D666" s="5"/>
      <c r="E666" s="5"/>
      <c r="F666" s="6"/>
      <c r="G666" s="6"/>
      <c r="H666" s="5"/>
      <c r="I666" s="5"/>
      <c r="J666" s="5"/>
      <c r="K666" s="5"/>
      <c r="L666" s="5"/>
      <c r="M666" s="5"/>
      <c r="N666" s="5"/>
      <c r="O666" s="5"/>
      <c r="P666" s="5"/>
      <c r="Q666" s="5"/>
      <c r="R666" s="5"/>
      <c r="S666" s="5"/>
      <c r="T666" s="10"/>
      <c r="U666" s="10"/>
      <c r="V666" s="6"/>
      <c r="W666" s="11"/>
      <c r="X666" s="6"/>
      <c r="Y666" s="5"/>
      <c r="Z666" s="5"/>
      <c r="AO666" s="13"/>
      <c r="AS666" s="2"/>
      <c r="BS666" s="14"/>
    </row>
    <row r="667" spans="3:71" ht="12.75">
      <c r="C667" s="22"/>
      <c r="D667" s="5"/>
      <c r="E667" s="5"/>
      <c r="F667" s="6"/>
      <c r="G667" s="6"/>
      <c r="H667" s="5"/>
      <c r="I667" s="5"/>
      <c r="J667" s="5"/>
      <c r="K667" s="5"/>
      <c r="L667" s="5"/>
      <c r="M667" s="5"/>
      <c r="N667" s="5"/>
      <c r="O667" s="5"/>
      <c r="P667" s="5"/>
      <c r="Q667" s="5"/>
      <c r="R667" s="5"/>
      <c r="S667" s="5"/>
      <c r="T667" s="10"/>
      <c r="U667" s="10"/>
      <c r="V667" s="6"/>
      <c r="W667" s="11"/>
      <c r="X667" s="6"/>
      <c r="Y667" s="5"/>
      <c r="Z667" s="5"/>
      <c r="AO667" s="13"/>
      <c r="AS667" s="2"/>
      <c r="BS667" s="14"/>
    </row>
    <row r="668" spans="3:71" ht="12.75">
      <c r="C668" s="22"/>
      <c r="D668" s="5"/>
      <c r="E668" s="5"/>
      <c r="F668" s="6"/>
      <c r="G668" s="6"/>
      <c r="H668" s="5"/>
      <c r="I668" s="5"/>
      <c r="J668" s="5"/>
      <c r="K668" s="5"/>
      <c r="L668" s="5"/>
      <c r="M668" s="5"/>
      <c r="N668" s="5"/>
      <c r="O668" s="5"/>
      <c r="P668" s="5"/>
      <c r="Q668" s="5"/>
      <c r="R668" s="5"/>
      <c r="S668" s="5"/>
      <c r="T668" s="10"/>
      <c r="U668" s="10"/>
      <c r="V668" s="6"/>
      <c r="W668" s="11"/>
      <c r="X668" s="6"/>
      <c r="Y668" s="5"/>
      <c r="Z668" s="5"/>
      <c r="AO668" s="13"/>
      <c r="AS668" s="2"/>
      <c r="BS668" s="14"/>
    </row>
    <row r="669" spans="3:71" ht="12.75">
      <c r="C669" s="22"/>
      <c r="D669" s="5"/>
      <c r="E669" s="5"/>
      <c r="F669" s="6"/>
      <c r="G669" s="6"/>
      <c r="H669" s="5"/>
      <c r="I669" s="5"/>
      <c r="J669" s="5"/>
      <c r="K669" s="5"/>
      <c r="L669" s="5"/>
      <c r="M669" s="5"/>
      <c r="N669" s="5"/>
      <c r="O669" s="5"/>
      <c r="P669" s="5"/>
      <c r="Q669" s="5"/>
      <c r="R669" s="5"/>
      <c r="S669" s="5"/>
      <c r="T669" s="10"/>
      <c r="U669" s="10"/>
      <c r="V669" s="6"/>
      <c r="W669" s="11"/>
      <c r="X669" s="6"/>
      <c r="Y669" s="5"/>
      <c r="Z669" s="5"/>
      <c r="AO669" s="13"/>
      <c r="AS669" s="2"/>
      <c r="BS669" s="14"/>
    </row>
    <row r="670" spans="3:71" ht="12.75">
      <c r="C670" s="22"/>
      <c r="D670" s="5"/>
      <c r="E670" s="5"/>
      <c r="F670" s="6"/>
      <c r="G670" s="6"/>
      <c r="H670" s="5"/>
      <c r="I670" s="5"/>
      <c r="J670" s="5"/>
      <c r="K670" s="5"/>
      <c r="L670" s="5"/>
      <c r="M670" s="5"/>
      <c r="N670" s="5"/>
      <c r="O670" s="5"/>
      <c r="P670" s="5"/>
      <c r="Q670" s="5"/>
      <c r="R670" s="5"/>
      <c r="S670" s="5"/>
      <c r="T670" s="10"/>
      <c r="U670" s="10"/>
      <c r="V670" s="6"/>
      <c r="W670" s="11"/>
      <c r="X670" s="6"/>
      <c r="Y670" s="5"/>
      <c r="Z670" s="5"/>
      <c r="AO670" s="13"/>
      <c r="AS670" s="2"/>
      <c r="BS670" s="14"/>
    </row>
    <row r="671" spans="3:71" ht="12.75">
      <c r="C671" s="22"/>
      <c r="D671" s="5"/>
      <c r="E671" s="5"/>
      <c r="F671" s="6"/>
      <c r="G671" s="6"/>
      <c r="H671" s="5"/>
      <c r="I671" s="5"/>
      <c r="J671" s="5"/>
      <c r="K671" s="5"/>
      <c r="L671" s="5"/>
      <c r="M671" s="5"/>
      <c r="N671" s="5"/>
      <c r="O671" s="5"/>
      <c r="P671" s="5"/>
      <c r="Q671" s="5"/>
      <c r="R671" s="5"/>
      <c r="S671" s="5"/>
      <c r="T671" s="10"/>
      <c r="U671" s="10"/>
      <c r="V671" s="6"/>
      <c r="W671" s="11"/>
      <c r="X671" s="6"/>
      <c r="Y671" s="5"/>
      <c r="Z671" s="5"/>
      <c r="AO671" s="13"/>
      <c r="AS671" s="2"/>
      <c r="BS671" s="14"/>
    </row>
    <row r="672" spans="3:71" ht="12.75">
      <c r="C672" s="22"/>
      <c r="D672" s="5"/>
      <c r="E672" s="5"/>
      <c r="F672" s="6"/>
      <c r="G672" s="6"/>
      <c r="H672" s="5"/>
      <c r="I672" s="5"/>
      <c r="J672" s="5"/>
      <c r="K672" s="5"/>
      <c r="L672" s="5"/>
      <c r="M672" s="5"/>
      <c r="N672" s="5"/>
      <c r="O672" s="5"/>
      <c r="P672" s="5"/>
      <c r="Q672" s="5"/>
      <c r="R672" s="5"/>
      <c r="S672" s="5"/>
      <c r="T672" s="10"/>
      <c r="U672" s="10"/>
      <c r="V672" s="6"/>
      <c r="W672" s="11"/>
      <c r="X672" s="6"/>
      <c r="Y672" s="5"/>
      <c r="Z672" s="5"/>
      <c r="AO672" s="13"/>
      <c r="AS672" s="2"/>
      <c r="BS672" s="14"/>
    </row>
    <row r="673" spans="3:71" ht="12.75">
      <c r="C673" s="22"/>
      <c r="D673" s="5"/>
      <c r="E673" s="5"/>
      <c r="F673" s="6"/>
      <c r="G673" s="6"/>
      <c r="H673" s="5"/>
      <c r="I673" s="5"/>
      <c r="J673" s="5"/>
      <c r="K673" s="5"/>
      <c r="L673" s="5"/>
      <c r="M673" s="5"/>
      <c r="N673" s="5"/>
      <c r="O673" s="5"/>
      <c r="P673" s="5"/>
      <c r="Q673" s="5"/>
      <c r="R673" s="5"/>
      <c r="S673" s="5"/>
      <c r="T673" s="10"/>
      <c r="U673" s="10"/>
      <c r="V673" s="6"/>
      <c r="W673" s="11"/>
      <c r="X673" s="6"/>
      <c r="Y673" s="5"/>
      <c r="Z673" s="5"/>
      <c r="AO673" s="13"/>
      <c r="AS673" s="2"/>
      <c r="BS673" s="14"/>
    </row>
    <row r="674" spans="3:71" ht="12.75">
      <c r="C674" s="22"/>
      <c r="D674" s="5"/>
      <c r="E674" s="5"/>
      <c r="F674" s="6"/>
      <c r="G674" s="6"/>
      <c r="H674" s="5"/>
      <c r="I674" s="5"/>
      <c r="J674" s="5"/>
      <c r="K674" s="5"/>
      <c r="L674" s="5"/>
      <c r="M674" s="5"/>
      <c r="N674" s="5"/>
      <c r="O674" s="5"/>
      <c r="P674" s="5"/>
      <c r="Q674" s="5"/>
      <c r="R674" s="5"/>
      <c r="S674" s="5"/>
      <c r="T674" s="10"/>
      <c r="U674" s="10"/>
      <c r="V674" s="6"/>
      <c r="W674" s="11"/>
      <c r="X674" s="6"/>
      <c r="Y674" s="5"/>
      <c r="Z674" s="5"/>
      <c r="AO674" s="13"/>
      <c r="AS674" s="2"/>
      <c r="BS674" s="14"/>
    </row>
    <row r="675" spans="3:71" ht="12.75">
      <c r="C675" s="22"/>
      <c r="D675" s="5"/>
      <c r="E675" s="5"/>
      <c r="F675" s="6"/>
      <c r="G675" s="6"/>
      <c r="H675" s="5"/>
      <c r="I675" s="5"/>
      <c r="J675" s="5"/>
      <c r="K675" s="5"/>
      <c r="L675" s="5"/>
      <c r="M675" s="5"/>
      <c r="N675" s="5"/>
      <c r="O675" s="5"/>
      <c r="P675" s="5"/>
      <c r="Q675" s="5"/>
      <c r="R675" s="5"/>
      <c r="S675" s="5"/>
      <c r="T675" s="10"/>
      <c r="U675" s="10"/>
      <c r="V675" s="6"/>
      <c r="W675" s="11"/>
      <c r="X675" s="6"/>
      <c r="Y675" s="5"/>
      <c r="Z675" s="5"/>
      <c r="AO675" s="13"/>
      <c r="AS675" s="2"/>
      <c r="BS675" s="14"/>
    </row>
    <row r="676" spans="3:71" ht="12.75">
      <c r="C676" s="22"/>
      <c r="D676" s="5"/>
      <c r="E676" s="5"/>
      <c r="F676" s="6"/>
      <c r="G676" s="6"/>
      <c r="H676" s="5"/>
      <c r="I676" s="5"/>
      <c r="J676" s="5"/>
      <c r="K676" s="5"/>
      <c r="L676" s="5"/>
      <c r="M676" s="5"/>
      <c r="N676" s="5"/>
      <c r="O676" s="5"/>
      <c r="P676" s="5"/>
      <c r="Q676" s="5"/>
      <c r="R676" s="5"/>
      <c r="S676" s="5"/>
      <c r="T676" s="10"/>
      <c r="U676" s="10"/>
      <c r="V676" s="6"/>
      <c r="W676" s="11"/>
      <c r="X676" s="6"/>
      <c r="Y676" s="5"/>
      <c r="Z676" s="5"/>
      <c r="AO676" s="13"/>
      <c r="AS676" s="2"/>
      <c r="BS676" s="14"/>
    </row>
    <row r="677" spans="3:71" ht="12.75">
      <c r="C677" s="22"/>
      <c r="D677" s="5"/>
      <c r="E677" s="5"/>
      <c r="F677" s="6"/>
      <c r="G677" s="6"/>
      <c r="H677" s="5"/>
      <c r="I677" s="5"/>
      <c r="J677" s="5"/>
      <c r="K677" s="5"/>
      <c r="L677" s="5"/>
      <c r="M677" s="5"/>
      <c r="N677" s="5"/>
      <c r="O677" s="5"/>
      <c r="P677" s="5"/>
      <c r="Q677" s="5"/>
      <c r="R677" s="5"/>
      <c r="S677" s="5"/>
      <c r="T677" s="10"/>
      <c r="U677" s="10"/>
      <c r="V677" s="6"/>
      <c r="W677" s="11"/>
      <c r="X677" s="6"/>
      <c r="Y677" s="5"/>
      <c r="Z677" s="5"/>
      <c r="AO677" s="13"/>
      <c r="AS677" s="2"/>
      <c r="BS677" s="14"/>
    </row>
    <row r="678" spans="3:71" ht="12.75">
      <c r="C678" s="22"/>
      <c r="D678" s="5"/>
      <c r="E678" s="5"/>
      <c r="F678" s="6"/>
      <c r="G678" s="6"/>
      <c r="H678" s="5"/>
      <c r="I678" s="5"/>
      <c r="J678" s="5"/>
      <c r="K678" s="5"/>
      <c r="L678" s="5"/>
      <c r="M678" s="5"/>
      <c r="N678" s="5"/>
      <c r="O678" s="5"/>
      <c r="P678" s="5"/>
      <c r="Q678" s="5"/>
      <c r="R678" s="5"/>
      <c r="S678" s="5"/>
      <c r="T678" s="10"/>
      <c r="U678" s="10"/>
      <c r="V678" s="6"/>
      <c r="W678" s="11"/>
      <c r="X678" s="6"/>
      <c r="Y678" s="5"/>
      <c r="Z678" s="5"/>
      <c r="AO678" s="13"/>
      <c r="AS678" s="2"/>
      <c r="BS678" s="14"/>
    </row>
    <row r="679" spans="3:71" ht="12.75">
      <c r="C679" s="22"/>
      <c r="D679" s="5"/>
      <c r="E679" s="5"/>
      <c r="F679" s="6"/>
      <c r="G679" s="6"/>
      <c r="H679" s="5"/>
      <c r="I679" s="5"/>
      <c r="J679" s="5"/>
      <c r="K679" s="5"/>
      <c r="L679" s="5"/>
      <c r="M679" s="5"/>
      <c r="N679" s="5"/>
      <c r="O679" s="5"/>
      <c r="P679" s="5"/>
      <c r="Q679" s="5"/>
      <c r="R679" s="5"/>
      <c r="S679" s="5"/>
      <c r="T679" s="10"/>
      <c r="U679" s="10"/>
      <c r="V679" s="6"/>
      <c r="W679" s="11"/>
      <c r="X679" s="6"/>
      <c r="Y679" s="5"/>
      <c r="Z679" s="5"/>
      <c r="AO679" s="13"/>
      <c r="AS679" s="2"/>
      <c r="BS679" s="14"/>
    </row>
    <row r="680" spans="3:71" ht="12.75">
      <c r="C680" s="22"/>
      <c r="D680" s="5"/>
      <c r="E680" s="5"/>
      <c r="F680" s="6"/>
      <c r="G680" s="6"/>
      <c r="H680" s="5"/>
      <c r="I680" s="5"/>
      <c r="J680" s="5"/>
      <c r="K680" s="5"/>
      <c r="L680" s="5"/>
      <c r="M680" s="5"/>
      <c r="N680" s="5"/>
      <c r="O680" s="5"/>
      <c r="P680" s="5"/>
      <c r="Q680" s="5"/>
      <c r="R680" s="5"/>
      <c r="S680" s="5"/>
      <c r="T680" s="10"/>
      <c r="U680" s="10"/>
      <c r="V680" s="6"/>
      <c r="W680" s="11"/>
      <c r="X680" s="6"/>
      <c r="Y680" s="5"/>
      <c r="Z680" s="5"/>
      <c r="AO680" s="13"/>
      <c r="AS680" s="2"/>
      <c r="BS680" s="14"/>
    </row>
    <row r="681" spans="3:71" ht="12.75">
      <c r="C681" s="22"/>
      <c r="D681" s="5"/>
      <c r="E681" s="5"/>
      <c r="F681" s="6"/>
      <c r="G681" s="6"/>
      <c r="H681" s="5"/>
      <c r="I681" s="5"/>
      <c r="J681" s="5"/>
      <c r="K681" s="5"/>
      <c r="L681" s="5"/>
      <c r="M681" s="5"/>
      <c r="N681" s="5"/>
      <c r="O681" s="5"/>
      <c r="P681" s="5"/>
      <c r="Q681" s="5"/>
      <c r="R681" s="5"/>
      <c r="S681" s="5"/>
      <c r="T681" s="10"/>
      <c r="U681" s="10"/>
      <c r="V681" s="6"/>
      <c r="W681" s="11"/>
      <c r="X681" s="6"/>
      <c r="Y681" s="5"/>
      <c r="Z681" s="5"/>
      <c r="AO681" s="13"/>
      <c r="AS681" s="2"/>
      <c r="BS681" s="14"/>
    </row>
    <row r="682" spans="3:71" ht="12.75">
      <c r="C682" s="22"/>
      <c r="D682" s="5"/>
      <c r="E682" s="5"/>
      <c r="F682" s="6"/>
      <c r="G682" s="6"/>
      <c r="H682" s="5"/>
      <c r="I682" s="5"/>
      <c r="J682" s="5"/>
      <c r="K682" s="5"/>
      <c r="L682" s="5"/>
      <c r="M682" s="5"/>
      <c r="N682" s="5"/>
      <c r="O682" s="5"/>
      <c r="P682" s="5"/>
      <c r="Q682" s="5"/>
      <c r="R682" s="5"/>
      <c r="S682" s="5"/>
      <c r="T682" s="10"/>
      <c r="U682" s="10"/>
      <c r="V682" s="6"/>
      <c r="W682" s="11"/>
      <c r="X682" s="6"/>
      <c r="Y682" s="5"/>
      <c r="Z682" s="5"/>
      <c r="AO682" s="13"/>
      <c r="AS682" s="2"/>
      <c r="BS682" s="14"/>
    </row>
    <row r="683" spans="3:71" ht="12.75">
      <c r="C683" s="22"/>
      <c r="D683" s="5"/>
      <c r="E683" s="5"/>
      <c r="F683" s="6"/>
      <c r="G683" s="6"/>
      <c r="H683" s="5"/>
      <c r="I683" s="5"/>
      <c r="J683" s="5"/>
      <c r="K683" s="5"/>
      <c r="L683" s="5"/>
      <c r="M683" s="5"/>
      <c r="N683" s="5"/>
      <c r="O683" s="5"/>
      <c r="P683" s="5"/>
      <c r="Q683" s="5"/>
      <c r="R683" s="5"/>
      <c r="S683" s="5"/>
      <c r="T683" s="10"/>
      <c r="U683" s="10"/>
      <c r="V683" s="6"/>
      <c r="W683" s="11"/>
      <c r="X683" s="6"/>
      <c r="Y683" s="5"/>
      <c r="Z683" s="5"/>
      <c r="AO683" s="13"/>
      <c r="AS683" s="2"/>
      <c r="BS683" s="14"/>
    </row>
    <row r="684" spans="3:71" ht="12.75">
      <c r="C684" s="22"/>
      <c r="D684" s="5"/>
      <c r="E684" s="5"/>
      <c r="F684" s="6"/>
      <c r="G684" s="6"/>
      <c r="H684" s="5"/>
      <c r="I684" s="5"/>
      <c r="J684" s="5"/>
      <c r="K684" s="5"/>
      <c r="L684" s="5"/>
      <c r="M684" s="5"/>
      <c r="N684" s="5"/>
      <c r="O684" s="5"/>
      <c r="P684" s="5"/>
      <c r="Q684" s="5"/>
      <c r="R684" s="5"/>
      <c r="S684" s="5"/>
      <c r="T684" s="10"/>
      <c r="U684" s="10"/>
      <c r="V684" s="6"/>
      <c r="W684" s="11"/>
      <c r="X684" s="6"/>
      <c r="Y684" s="5"/>
      <c r="Z684" s="5"/>
      <c r="AO684" s="13"/>
      <c r="AS684" s="2"/>
      <c r="BS684" s="14"/>
    </row>
    <row r="685" spans="3:71" ht="12.75">
      <c r="C685" s="22"/>
      <c r="D685" s="5"/>
      <c r="E685" s="5"/>
      <c r="F685" s="6"/>
      <c r="G685" s="6"/>
      <c r="H685" s="5"/>
      <c r="I685" s="5"/>
      <c r="J685" s="5"/>
      <c r="K685" s="5"/>
      <c r="L685" s="5"/>
      <c r="M685" s="5"/>
      <c r="N685" s="5"/>
      <c r="O685" s="5"/>
      <c r="P685" s="5"/>
      <c r="Q685" s="5"/>
      <c r="R685" s="5"/>
      <c r="S685" s="5"/>
      <c r="T685" s="10"/>
      <c r="U685" s="10"/>
      <c r="V685" s="6"/>
      <c r="W685" s="11"/>
      <c r="X685" s="6"/>
      <c r="Y685" s="5"/>
      <c r="Z685" s="5"/>
      <c r="AO685" s="13"/>
      <c r="AS685" s="2"/>
      <c r="BS685" s="14"/>
    </row>
    <row r="686" spans="3:71" ht="12.75">
      <c r="C686" s="22"/>
      <c r="D686" s="5"/>
      <c r="E686" s="5"/>
      <c r="F686" s="6"/>
      <c r="G686" s="6"/>
      <c r="H686" s="5"/>
      <c r="I686" s="5"/>
      <c r="J686" s="5"/>
      <c r="K686" s="5"/>
      <c r="L686" s="5"/>
      <c r="M686" s="5"/>
      <c r="N686" s="5"/>
      <c r="O686" s="5"/>
      <c r="P686" s="5"/>
      <c r="Q686" s="5"/>
      <c r="R686" s="5"/>
      <c r="S686" s="5"/>
      <c r="T686" s="10"/>
      <c r="U686" s="10"/>
      <c r="V686" s="6"/>
      <c r="W686" s="11"/>
      <c r="X686" s="6"/>
      <c r="Y686" s="5"/>
      <c r="Z686" s="5"/>
      <c r="AO686" s="13"/>
      <c r="AS686" s="2"/>
      <c r="BS686" s="14"/>
    </row>
    <row r="687" spans="3:71" ht="12.75">
      <c r="C687" s="22"/>
      <c r="D687" s="5"/>
      <c r="E687" s="5"/>
      <c r="F687" s="6"/>
      <c r="G687" s="6"/>
      <c r="H687" s="5"/>
      <c r="I687" s="5"/>
      <c r="J687" s="5"/>
      <c r="K687" s="5"/>
      <c r="L687" s="5"/>
      <c r="M687" s="5"/>
      <c r="N687" s="5"/>
      <c r="O687" s="5"/>
      <c r="P687" s="5"/>
      <c r="Q687" s="5"/>
      <c r="R687" s="5"/>
      <c r="S687" s="5"/>
      <c r="T687" s="10"/>
      <c r="U687" s="10"/>
      <c r="V687" s="6"/>
      <c r="W687" s="11"/>
      <c r="X687" s="6"/>
      <c r="Y687" s="5"/>
      <c r="Z687" s="5"/>
      <c r="AO687" s="13"/>
      <c r="AS687" s="2"/>
      <c r="BS687" s="14"/>
    </row>
    <row r="688" spans="3:71" ht="12.75">
      <c r="C688" s="22"/>
      <c r="D688" s="5"/>
      <c r="E688" s="5"/>
      <c r="F688" s="6"/>
      <c r="G688" s="6"/>
      <c r="H688" s="5"/>
      <c r="I688" s="5"/>
      <c r="J688" s="5"/>
      <c r="K688" s="5"/>
      <c r="L688" s="5"/>
      <c r="M688" s="5"/>
      <c r="N688" s="5"/>
      <c r="O688" s="5"/>
      <c r="P688" s="5"/>
      <c r="Q688" s="5"/>
      <c r="R688" s="5"/>
      <c r="S688" s="5"/>
      <c r="T688" s="10"/>
      <c r="U688" s="10"/>
      <c r="V688" s="6"/>
      <c r="W688" s="11"/>
      <c r="X688" s="6"/>
      <c r="Y688" s="5"/>
      <c r="Z688" s="5"/>
      <c r="AO688" s="13"/>
      <c r="AS688" s="2"/>
      <c r="BS688" s="14"/>
    </row>
    <row r="689" spans="3:71" ht="12.75">
      <c r="C689" s="22"/>
      <c r="D689" s="5"/>
      <c r="E689" s="5"/>
      <c r="F689" s="6"/>
      <c r="G689" s="6"/>
      <c r="H689" s="5"/>
      <c r="I689" s="5"/>
      <c r="J689" s="5"/>
      <c r="K689" s="5"/>
      <c r="L689" s="5"/>
      <c r="M689" s="5"/>
      <c r="N689" s="5"/>
      <c r="O689" s="5"/>
      <c r="P689" s="5"/>
      <c r="Q689" s="5"/>
      <c r="R689" s="5"/>
      <c r="S689" s="5"/>
      <c r="T689" s="10"/>
      <c r="U689" s="10"/>
      <c r="V689" s="6"/>
      <c r="W689" s="11"/>
      <c r="X689" s="6"/>
      <c r="Y689" s="5"/>
      <c r="Z689" s="5"/>
      <c r="AO689" s="13"/>
      <c r="AS689" s="2"/>
      <c r="BS689" s="14"/>
    </row>
    <row r="690" spans="3:71" ht="12.75">
      <c r="C690" s="22"/>
      <c r="D690" s="5"/>
      <c r="E690" s="5"/>
      <c r="F690" s="6"/>
      <c r="G690" s="6"/>
      <c r="H690" s="5"/>
      <c r="I690" s="5"/>
      <c r="J690" s="5"/>
      <c r="K690" s="5"/>
      <c r="L690" s="5"/>
      <c r="M690" s="5"/>
      <c r="N690" s="5"/>
      <c r="O690" s="5"/>
      <c r="P690" s="5"/>
      <c r="Q690" s="5"/>
      <c r="R690" s="5"/>
      <c r="S690" s="5"/>
      <c r="T690" s="10"/>
      <c r="U690" s="10"/>
      <c r="V690" s="6"/>
      <c r="W690" s="11"/>
      <c r="X690" s="6"/>
      <c r="Y690" s="5"/>
      <c r="Z690" s="5"/>
      <c r="AO690" s="13"/>
      <c r="AS690" s="2"/>
      <c r="BS690" s="14"/>
    </row>
    <row r="691" spans="3:71" ht="12.75">
      <c r="C691" s="22"/>
      <c r="D691" s="5"/>
      <c r="E691" s="5"/>
      <c r="F691" s="6"/>
      <c r="G691" s="6"/>
      <c r="H691" s="5"/>
      <c r="I691" s="5"/>
      <c r="J691" s="5"/>
      <c r="K691" s="5"/>
      <c r="L691" s="5"/>
      <c r="M691" s="5"/>
      <c r="N691" s="5"/>
      <c r="O691" s="5"/>
      <c r="P691" s="5"/>
      <c r="Q691" s="5"/>
      <c r="R691" s="5"/>
      <c r="S691" s="5"/>
      <c r="T691" s="10"/>
      <c r="U691" s="10"/>
      <c r="V691" s="6"/>
      <c r="W691" s="11"/>
      <c r="X691" s="6"/>
      <c r="Y691" s="5"/>
      <c r="Z691" s="5"/>
      <c r="AO691" s="13"/>
      <c r="AS691" s="2"/>
      <c r="BS691" s="14"/>
    </row>
    <row r="692" spans="3:71" ht="12.75">
      <c r="C692" s="22"/>
      <c r="D692" s="5"/>
      <c r="E692" s="5"/>
      <c r="F692" s="6"/>
      <c r="G692" s="6"/>
      <c r="H692" s="5"/>
      <c r="I692" s="5"/>
      <c r="J692" s="5"/>
      <c r="K692" s="5"/>
      <c r="L692" s="5"/>
      <c r="M692" s="5"/>
      <c r="N692" s="5"/>
      <c r="O692" s="5"/>
      <c r="P692" s="5"/>
      <c r="Q692" s="5"/>
      <c r="R692" s="5"/>
      <c r="S692" s="5"/>
      <c r="T692" s="10"/>
      <c r="U692" s="10"/>
      <c r="V692" s="6"/>
      <c r="W692" s="11"/>
      <c r="X692" s="6"/>
      <c r="Y692" s="5"/>
      <c r="Z692" s="5"/>
      <c r="AO692" s="13"/>
      <c r="AS692" s="2"/>
      <c r="BS692" s="14"/>
    </row>
    <row r="693" spans="3:71" ht="12.75">
      <c r="C693" s="22"/>
      <c r="D693" s="5"/>
      <c r="E693" s="5"/>
      <c r="F693" s="6"/>
      <c r="G693" s="6"/>
      <c r="H693" s="5"/>
      <c r="I693" s="5"/>
      <c r="J693" s="5"/>
      <c r="K693" s="5"/>
      <c r="L693" s="5"/>
      <c r="M693" s="5"/>
      <c r="N693" s="5"/>
      <c r="O693" s="5"/>
      <c r="P693" s="5"/>
      <c r="Q693" s="5"/>
      <c r="R693" s="5"/>
      <c r="S693" s="5"/>
      <c r="T693" s="10"/>
      <c r="U693" s="10"/>
      <c r="V693" s="6"/>
      <c r="W693" s="11"/>
      <c r="X693" s="6"/>
      <c r="Y693" s="5"/>
      <c r="Z693" s="5"/>
      <c r="AO693" s="13"/>
      <c r="AS693" s="2"/>
      <c r="BS693" s="14"/>
    </row>
    <row r="694" spans="3:71" ht="12.75">
      <c r="C694" s="22"/>
      <c r="D694" s="5"/>
      <c r="E694" s="5"/>
      <c r="F694" s="6"/>
      <c r="G694" s="6"/>
      <c r="H694" s="5"/>
      <c r="I694" s="5"/>
      <c r="J694" s="5"/>
      <c r="K694" s="5"/>
      <c r="L694" s="5"/>
      <c r="M694" s="5"/>
      <c r="N694" s="5"/>
      <c r="O694" s="5"/>
      <c r="P694" s="5"/>
      <c r="Q694" s="5"/>
      <c r="R694" s="5"/>
      <c r="S694" s="5"/>
      <c r="T694" s="10"/>
      <c r="U694" s="10"/>
      <c r="V694" s="6"/>
      <c r="W694" s="11"/>
      <c r="X694" s="6"/>
      <c r="Y694" s="5"/>
      <c r="Z694" s="5"/>
      <c r="AO694" s="13"/>
      <c r="AS694" s="2"/>
      <c r="BS694" s="14"/>
    </row>
    <row r="695" spans="3:71" ht="12.75">
      <c r="C695" s="22"/>
      <c r="D695" s="5"/>
      <c r="E695" s="5"/>
      <c r="F695" s="6"/>
      <c r="G695" s="6"/>
      <c r="H695" s="5"/>
      <c r="I695" s="5"/>
      <c r="J695" s="5"/>
      <c r="K695" s="5"/>
      <c r="L695" s="5"/>
      <c r="M695" s="5"/>
      <c r="N695" s="5"/>
      <c r="O695" s="5"/>
      <c r="P695" s="5"/>
      <c r="Q695" s="5"/>
      <c r="R695" s="5"/>
      <c r="S695" s="5"/>
      <c r="T695" s="10"/>
      <c r="U695" s="10"/>
      <c r="V695" s="6"/>
      <c r="W695" s="11"/>
      <c r="X695" s="6"/>
      <c r="Y695" s="5"/>
      <c r="Z695" s="5"/>
      <c r="AO695" s="13"/>
      <c r="AS695" s="2"/>
      <c r="BS695" s="14"/>
    </row>
    <row r="696" spans="3:71" ht="12.75">
      <c r="C696" s="22"/>
      <c r="D696" s="5"/>
      <c r="E696" s="5"/>
      <c r="F696" s="6"/>
      <c r="G696" s="6"/>
      <c r="H696" s="5"/>
      <c r="I696" s="5"/>
      <c r="J696" s="5"/>
      <c r="K696" s="5"/>
      <c r="L696" s="5"/>
      <c r="M696" s="5"/>
      <c r="N696" s="5"/>
      <c r="O696" s="5"/>
      <c r="P696" s="5"/>
      <c r="Q696" s="5"/>
      <c r="R696" s="5"/>
      <c r="S696" s="5"/>
      <c r="T696" s="10"/>
      <c r="U696" s="10"/>
      <c r="V696" s="6"/>
      <c r="W696" s="11"/>
      <c r="X696" s="6"/>
      <c r="Y696" s="5"/>
      <c r="Z696" s="5"/>
      <c r="AO696" s="13"/>
      <c r="AS696" s="2"/>
      <c r="BS696" s="14"/>
    </row>
    <row r="697" spans="3:71" ht="12.75">
      <c r="C697" s="22"/>
      <c r="D697" s="5"/>
      <c r="E697" s="5"/>
      <c r="F697" s="6"/>
      <c r="G697" s="6"/>
      <c r="H697" s="5"/>
      <c r="I697" s="5"/>
      <c r="J697" s="5"/>
      <c r="K697" s="5"/>
      <c r="L697" s="5"/>
      <c r="M697" s="5"/>
      <c r="N697" s="5"/>
      <c r="O697" s="5"/>
      <c r="P697" s="5"/>
      <c r="Q697" s="5"/>
      <c r="R697" s="5"/>
      <c r="S697" s="5"/>
      <c r="T697" s="10"/>
      <c r="U697" s="10"/>
      <c r="V697" s="6"/>
      <c r="W697" s="11"/>
      <c r="X697" s="6"/>
      <c r="Y697" s="5"/>
      <c r="Z697" s="5"/>
      <c r="AO697" s="13"/>
      <c r="AS697" s="2"/>
      <c r="BS697" s="14"/>
    </row>
    <row r="698" spans="3:71" ht="12.75">
      <c r="C698" s="22"/>
      <c r="D698" s="5"/>
      <c r="E698" s="5"/>
      <c r="F698" s="6"/>
      <c r="G698" s="6"/>
      <c r="H698" s="5"/>
      <c r="I698" s="5"/>
      <c r="J698" s="5"/>
      <c r="K698" s="5"/>
      <c r="L698" s="5"/>
      <c r="M698" s="5"/>
      <c r="N698" s="5"/>
      <c r="O698" s="5"/>
      <c r="P698" s="5"/>
      <c r="Q698" s="5"/>
      <c r="R698" s="5"/>
      <c r="S698" s="5"/>
      <c r="T698" s="10"/>
      <c r="U698" s="10"/>
      <c r="V698" s="6"/>
      <c r="W698" s="11"/>
      <c r="X698" s="6"/>
      <c r="Y698" s="5"/>
      <c r="Z698" s="5"/>
      <c r="AO698" s="13"/>
      <c r="AS698" s="2"/>
      <c r="BS698" s="14"/>
    </row>
    <row r="699" spans="3:71" ht="12.75">
      <c r="C699" s="22"/>
      <c r="D699" s="5"/>
      <c r="E699" s="5"/>
      <c r="F699" s="6"/>
      <c r="G699" s="6"/>
      <c r="H699" s="5"/>
      <c r="I699" s="5"/>
      <c r="J699" s="5"/>
      <c r="K699" s="5"/>
      <c r="L699" s="5"/>
      <c r="M699" s="5"/>
      <c r="N699" s="5"/>
      <c r="O699" s="5"/>
      <c r="P699" s="5"/>
      <c r="Q699" s="5"/>
      <c r="R699" s="5"/>
      <c r="S699" s="5"/>
      <c r="T699" s="10"/>
      <c r="U699" s="10"/>
      <c r="V699" s="6"/>
      <c r="W699" s="11"/>
      <c r="X699" s="6"/>
      <c r="Y699" s="5"/>
      <c r="Z699" s="5"/>
      <c r="AO699" s="13"/>
      <c r="AS699" s="2"/>
      <c r="BS699" s="14"/>
    </row>
    <row r="700" spans="3:71" ht="12.75">
      <c r="C700" s="22"/>
      <c r="D700" s="5"/>
      <c r="E700" s="5"/>
      <c r="F700" s="6"/>
      <c r="G700" s="6"/>
      <c r="H700" s="5"/>
      <c r="I700" s="5"/>
      <c r="J700" s="5"/>
      <c r="K700" s="5"/>
      <c r="L700" s="5"/>
      <c r="M700" s="5"/>
      <c r="N700" s="5"/>
      <c r="O700" s="5"/>
      <c r="P700" s="5"/>
      <c r="Q700" s="5"/>
      <c r="R700" s="5"/>
      <c r="S700" s="5"/>
      <c r="T700" s="10"/>
      <c r="U700" s="10"/>
      <c r="V700" s="6"/>
      <c r="W700" s="11"/>
      <c r="X700" s="6"/>
      <c r="Y700" s="5"/>
      <c r="Z700" s="5"/>
      <c r="AO700" s="13"/>
      <c r="AS700" s="2"/>
      <c r="BS700" s="14"/>
    </row>
    <row r="701" spans="3:71" ht="12.75">
      <c r="C701" s="22"/>
      <c r="D701" s="5"/>
      <c r="E701" s="5"/>
      <c r="F701" s="6"/>
      <c r="G701" s="6"/>
      <c r="H701" s="5"/>
      <c r="I701" s="5"/>
      <c r="J701" s="5"/>
      <c r="K701" s="5"/>
      <c r="L701" s="5"/>
      <c r="M701" s="5"/>
      <c r="N701" s="5"/>
      <c r="O701" s="5"/>
      <c r="P701" s="5"/>
      <c r="Q701" s="5"/>
      <c r="R701" s="5"/>
      <c r="S701" s="5"/>
      <c r="T701" s="10"/>
      <c r="U701" s="10"/>
      <c r="V701" s="6"/>
      <c r="W701" s="11"/>
      <c r="X701" s="6"/>
      <c r="Y701" s="5"/>
      <c r="Z701" s="5"/>
      <c r="AO701" s="13"/>
      <c r="AS701" s="2"/>
      <c r="BS701" s="14"/>
    </row>
    <row r="702" spans="3:71" ht="12.75">
      <c r="C702" s="22"/>
      <c r="D702" s="5"/>
      <c r="E702" s="5"/>
      <c r="F702" s="6"/>
      <c r="G702" s="6"/>
      <c r="H702" s="5"/>
      <c r="I702" s="5"/>
      <c r="J702" s="5"/>
      <c r="K702" s="5"/>
      <c r="L702" s="5"/>
      <c r="M702" s="5"/>
      <c r="N702" s="5"/>
      <c r="O702" s="5"/>
      <c r="P702" s="5"/>
      <c r="Q702" s="5"/>
      <c r="R702" s="5"/>
      <c r="S702" s="5"/>
      <c r="T702" s="10"/>
      <c r="U702" s="10"/>
      <c r="V702" s="6"/>
      <c r="W702" s="11"/>
      <c r="X702" s="6"/>
      <c r="Y702" s="5"/>
      <c r="Z702" s="5"/>
      <c r="AO702" s="13"/>
      <c r="AS702" s="2"/>
      <c r="BS702" s="14"/>
    </row>
    <row r="703" spans="3:71" ht="12.75">
      <c r="C703" s="22"/>
      <c r="D703" s="5"/>
      <c r="E703" s="5"/>
      <c r="F703" s="6"/>
      <c r="G703" s="6"/>
      <c r="H703" s="5"/>
      <c r="I703" s="5"/>
      <c r="J703" s="5"/>
      <c r="K703" s="5"/>
      <c r="L703" s="5"/>
      <c r="M703" s="5"/>
      <c r="N703" s="5"/>
      <c r="O703" s="5"/>
      <c r="P703" s="5"/>
      <c r="Q703" s="5"/>
      <c r="R703" s="5"/>
      <c r="S703" s="5"/>
      <c r="T703" s="10"/>
      <c r="U703" s="10"/>
      <c r="V703" s="6"/>
      <c r="W703" s="11"/>
      <c r="X703" s="6"/>
      <c r="Y703" s="5"/>
      <c r="Z703" s="5"/>
      <c r="AO703" s="13"/>
      <c r="AS703" s="2"/>
      <c r="BS703" s="14"/>
    </row>
    <row r="704" spans="3:71" ht="12.75">
      <c r="C704" s="22"/>
      <c r="D704" s="5"/>
      <c r="E704" s="5"/>
      <c r="F704" s="6"/>
      <c r="G704" s="6"/>
      <c r="H704" s="5"/>
      <c r="I704" s="5"/>
      <c r="J704" s="5"/>
      <c r="K704" s="5"/>
      <c r="L704" s="5"/>
      <c r="M704" s="5"/>
      <c r="N704" s="5"/>
      <c r="O704" s="5"/>
      <c r="P704" s="5"/>
      <c r="Q704" s="5"/>
      <c r="R704" s="5"/>
      <c r="S704" s="5"/>
      <c r="T704" s="10"/>
      <c r="U704" s="10"/>
      <c r="V704" s="6"/>
      <c r="W704" s="11"/>
      <c r="X704" s="6"/>
      <c r="Y704" s="5"/>
      <c r="Z704" s="5"/>
      <c r="AO704" s="13"/>
      <c r="AS704" s="2"/>
      <c r="BS704" s="14"/>
    </row>
    <row r="705" spans="3:71" ht="12.75">
      <c r="C705" s="22"/>
      <c r="D705" s="5"/>
      <c r="E705" s="5"/>
      <c r="F705" s="6"/>
      <c r="G705" s="6"/>
      <c r="H705" s="5"/>
      <c r="I705" s="5"/>
      <c r="J705" s="5"/>
      <c r="K705" s="5"/>
      <c r="L705" s="5"/>
      <c r="M705" s="5"/>
      <c r="N705" s="5"/>
      <c r="O705" s="5"/>
      <c r="P705" s="5"/>
      <c r="Q705" s="5"/>
      <c r="R705" s="5"/>
      <c r="S705" s="5"/>
      <c r="T705" s="10"/>
      <c r="U705" s="10"/>
      <c r="V705" s="6"/>
      <c r="W705" s="11"/>
      <c r="X705" s="6"/>
      <c r="Y705" s="5"/>
      <c r="Z705" s="5"/>
      <c r="AO705" s="13"/>
      <c r="AS705" s="2"/>
      <c r="BS705" s="14"/>
    </row>
    <row r="706" spans="3:71" ht="12.75">
      <c r="C706" s="22"/>
      <c r="D706" s="5"/>
      <c r="E706" s="5"/>
      <c r="F706" s="6"/>
      <c r="G706" s="6"/>
      <c r="H706" s="5"/>
      <c r="I706" s="5"/>
      <c r="J706" s="5"/>
      <c r="K706" s="5"/>
      <c r="L706" s="5"/>
      <c r="M706" s="5"/>
      <c r="N706" s="5"/>
      <c r="O706" s="5"/>
      <c r="P706" s="5"/>
      <c r="Q706" s="5"/>
      <c r="R706" s="5"/>
      <c r="S706" s="5"/>
      <c r="T706" s="10"/>
      <c r="U706" s="10"/>
      <c r="V706" s="6"/>
      <c r="W706" s="11"/>
      <c r="X706" s="6"/>
      <c r="Y706" s="5"/>
      <c r="Z706" s="5"/>
      <c r="AO706" s="13"/>
      <c r="AS706" s="2"/>
      <c r="BS706" s="14"/>
    </row>
    <row r="707" spans="3:71" ht="12.75">
      <c r="C707" s="22"/>
      <c r="D707" s="5"/>
      <c r="E707" s="5"/>
      <c r="F707" s="6"/>
      <c r="G707" s="6"/>
      <c r="H707" s="5"/>
      <c r="I707" s="5"/>
      <c r="J707" s="5"/>
      <c r="K707" s="5"/>
      <c r="L707" s="5"/>
      <c r="M707" s="5"/>
      <c r="N707" s="5"/>
      <c r="O707" s="5"/>
      <c r="P707" s="5"/>
      <c r="Q707" s="5"/>
      <c r="R707" s="5"/>
      <c r="S707" s="5"/>
      <c r="T707" s="10"/>
      <c r="U707" s="10"/>
      <c r="V707" s="6"/>
      <c r="W707" s="11"/>
      <c r="X707" s="6"/>
      <c r="Y707" s="5"/>
      <c r="Z707" s="5"/>
      <c r="AO707" s="13"/>
      <c r="AS707" s="2"/>
      <c r="BS707" s="14"/>
    </row>
    <row r="708" spans="3:71" ht="12.75">
      <c r="C708" s="22"/>
      <c r="D708" s="5"/>
      <c r="E708" s="5"/>
      <c r="F708" s="6"/>
      <c r="G708" s="6"/>
      <c r="H708" s="5"/>
      <c r="I708" s="5"/>
      <c r="J708" s="5"/>
      <c r="K708" s="5"/>
      <c r="L708" s="5"/>
      <c r="M708" s="5"/>
      <c r="N708" s="5"/>
      <c r="O708" s="5"/>
      <c r="P708" s="5"/>
      <c r="Q708" s="5"/>
      <c r="R708" s="5"/>
      <c r="S708" s="5"/>
      <c r="T708" s="10"/>
      <c r="U708" s="10"/>
      <c r="V708" s="6"/>
      <c r="W708" s="11"/>
      <c r="X708" s="6"/>
      <c r="Y708" s="5"/>
      <c r="Z708" s="5"/>
      <c r="AO708" s="13"/>
      <c r="AS708" s="2"/>
      <c r="BS708" s="14"/>
    </row>
    <row r="709" spans="3:71" ht="12.75">
      <c r="C709" s="22"/>
      <c r="D709" s="5"/>
      <c r="E709" s="5"/>
      <c r="F709" s="6"/>
      <c r="G709" s="6"/>
      <c r="H709" s="5"/>
      <c r="I709" s="5"/>
      <c r="J709" s="5"/>
      <c r="K709" s="5"/>
      <c r="L709" s="5"/>
      <c r="M709" s="5"/>
      <c r="N709" s="5"/>
      <c r="O709" s="5"/>
      <c r="P709" s="5"/>
      <c r="Q709" s="5"/>
      <c r="R709" s="5"/>
      <c r="S709" s="5"/>
      <c r="T709" s="10"/>
      <c r="U709" s="10"/>
      <c r="V709" s="6"/>
      <c r="W709" s="11"/>
      <c r="X709" s="6"/>
      <c r="Y709" s="5"/>
      <c r="Z709" s="5"/>
      <c r="AO709" s="13"/>
      <c r="AS709" s="2"/>
      <c r="BS709" s="14"/>
    </row>
    <row r="710" spans="3:71" ht="12.75">
      <c r="C710" s="22"/>
      <c r="D710" s="5"/>
      <c r="E710" s="5"/>
      <c r="F710" s="6"/>
      <c r="G710" s="6"/>
      <c r="H710" s="5"/>
      <c r="I710" s="5"/>
      <c r="J710" s="5"/>
      <c r="K710" s="5"/>
      <c r="L710" s="5"/>
      <c r="M710" s="5"/>
      <c r="N710" s="5"/>
      <c r="O710" s="5"/>
      <c r="P710" s="5"/>
      <c r="Q710" s="5"/>
      <c r="R710" s="5"/>
      <c r="S710" s="5"/>
      <c r="T710" s="10"/>
      <c r="U710" s="10"/>
      <c r="V710" s="6"/>
      <c r="W710" s="11"/>
      <c r="X710" s="6"/>
      <c r="Y710" s="5"/>
      <c r="Z710" s="5"/>
      <c r="AO710" s="13"/>
      <c r="AS710" s="2"/>
      <c r="BS710" s="14"/>
    </row>
    <row r="711" spans="3:71" ht="12.75">
      <c r="C711" s="22"/>
      <c r="D711" s="5"/>
      <c r="E711" s="5"/>
      <c r="F711" s="6"/>
      <c r="G711" s="6"/>
      <c r="H711" s="5"/>
      <c r="I711" s="5"/>
      <c r="J711" s="5"/>
      <c r="K711" s="5"/>
      <c r="L711" s="5"/>
      <c r="M711" s="5"/>
      <c r="N711" s="5"/>
      <c r="O711" s="5"/>
      <c r="P711" s="5"/>
      <c r="Q711" s="5"/>
      <c r="R711" s="5"/>
      <c r="S711" s="5"/>
      <c r="T711" s="10"/>
      <c r="U711" s="10"/>
      <c r="V711" s="6"/>
      <c r="W711" s="11"/>
      <c r="X711" s="6"/>
      <c r="Y711" s="5"/>
      <c r="Z711" s="5"/>
      <c r="AO711" s="13"/>
      <c r="AS711" s="2"/>
      <c r="BS711" s="14"/>
    </row>
    <row r="712" spans="3:71" ht="12.75">
      <c r="C712" s="22"/>
      <c r="D712" s="5"/>
      <c r="E712" s="5"/>
      <c r="F712" s="6"/>
      <c r="G712" s="6"/>
      <c r="H712" s="5"/>
      <c r="I712" s="5"/>
      <c r="J712" s="5"/>
      <c r="K712" s="5"/>
      <c r="L712" s="5"/>
      <c r="M712" s="5"/>
      <c r="N712" s="5"/>
      <c r="O712" s="5"/>
      <c r="P712" s="5"/>
      <c r="Q712" s="5"/>
      <c r="R712" s="5"/>
      <c r="S712" s="5"/>
      <c r="T712" s="10"/>
      <c r="U712" s="10"/>
      <c r="V712" s="6"/>
      <c r="W712" s="11"/>
      <c r="X712" s="6"/>
      <c r="Y712" s="5"/>
      <c r="Z712" s="5"/>
      <c r="AO712" s="13"/>
      <c r="AS712" s="2"/>
      <c r="BS712" s="14"/>
    </row>
    <row r="713" spans="3:71" ht="12.75">
      <c r="C713" s="22"/>
      <c r="D713" s="5"/>
      <c r="E713" s="5"/>
      <c r="F713" s="6"/>
      <c r="G713" s="6"/>
      <c r="H713" s="5"/>
      <c r="I713" s="5"/>
      <c r="J713" s="5"/>
      <c r="K713" s="5"/>
      <c r="L713" s="5"/>
      <c r="M713" s="5"/>
      <c r="N713" s="5"/>
      <c r="O713" s="5"/>
      <c r="P713" s="5"/>
      <c r="Q713" s="5"/>
      <c r="R713" s="5"/>
      <c r="S713" s="5"/>
      <c r="T713" s="10"/>
      <c r="U713" s="10"/>
      <c r="V713" s="6"/>
      <c r="W713" s="11"/>
      <c r="X713" s="6"/>
      <c r="Y713" s="5"/>
      <c r="Z713" s="5"/>
      <c r="AO713" s="13"/>
      <c r="AS713" s="2"/>
      <c r="BS713" s="14"/>
    </row>
    <row r="714" spans="3:71" ht="12.75">
      <c r="C714" s="22"/>
      <c r="D714" s="5"/>
      <c r="E714" s="5"/>
      <c r="F714" s="6"/>
      <c r="G714" s="6"/>
      <c r="H714" s="5"/>
      <c r="I714" s="5"/>
      <c r="J714" s="5"/>
      <c r="K714" s="5"/>
      <c r="L714" s="5"/>
      <c r="M714" s="5"/>
      <c r="N714" s="5"/>
      <c r="O714" s="5"/>
      <c r="P714" s="5"/>
      <c r="Q714" s="5"/>
      <c r="R714" s="5"/>
      <c r="S714" s="5"/>
      <c r="T714" s="10"/>
      <c r="U714" s="10"/>
      <c r="V714" s="6"/>
      <c r="W714" s="11"/>
      <c r="X714" s="6"/>
      <c r="Y714" s="5"/>
      <c r="Z714" s="5"/>
      <c r="AO714" s="13"/>
      <c r="AS714" s="2"/>
      <c r="BS714" s="14"/>
    </row>
    <row r="715" spans="3:71" ht="12.75">
      <c r="C715" s="22"/>
      <c r="D715" s="5"/>
      <c r="E715" s="5"/>
      <c r="F715" s="6"/>
      <c r="G715" s="6"/>
      <c r="H715" s="5"/>
      <c r="I715" s="5"/>
      <c r="J715" s="5"/>
      <c r="K715" s="5"/>
      <c r="L715" s="5"/>
      <c r="M715" s="5"/>
      <c r="N715" s="5"/>
      <c r="O715" s="5"/>
      <c r="P715" s="5"/>
      <c r="Q715" s="5"/>
      <c r="R715" s="5"/>
      <c r="S715" s="5"/>
      <c r="T715" s="10"/>
      <c r="U715" s="10"/>
      <c r="V715" s="6"/>
      <c r="W715" s="11"/>
      <c r="X715" s="6"/>
      <c r="Y715" s="5"/>
      <c r="Z715" s="5"/>
      <c r="AO715" s="13"/>
      <c r="AS715" s="2"/>
      <c r="BS715" s="14"/>
    </row>
    <row r="716" spans="3:71" ht="12.75">
      <c r="C716" s="22"/>
      <c r="D716" s="5"/>
      <c r="E716" s="5"/>
      <c r="F716" s="6"/>
      <c r="G716" s="6"/>
      <c r="H716" s="5"/>
      <c r="I716" s="5"/>
      <c r="J716" s="5"/>
      <c r="K716" s="5"/>
      <c r="L716" s="5"/>
      <c r="M716" s="5"/>
      <c r="N716" s="5"/>
      <c r="O716" s="5"/>
      <c r="P716" s="5"/>
      <c r="Q716" s="5"/>
      <c r="R716" s="5"/>
      <c r="S716" s="5"/>
      <c r="T716" s="10"/>
      <c r="U716" s="10"/>
      <c r="V716" s="6"/>
      <c r="W716" s="11"/>
      <c r="X716" s="6"/>
      <c r="Y716" s="5"/>
      <c r="Z716" s="5"/>
      <c r="AO716" s="13"/>
      <c r="AS716" s="2"/>
      <c r="BS716" s="14"/>
    </row>
    <row r="717" spans="3:71" ht="12.75">
      <c r="C717" s="22"/>
      <c r="D717" s="5"/>
      <c r="E717" s="5"/>
      <c r="F717" s="6"/>
      <c r="G717" s="6"/>
      <c r="H717" s="5"/>
      <c r="I717" s="5"/>
      <c r="J717" s="5"/>
      <c r="K717" s="5"/>
      <c r="L717" s="5"/>
      <c r="M717" s="5"/>
      <c r="N717" s="5"/>
      <c r="O717" s="5"/>
      <c r="P717" s="5"/>
      <c r="Q717" s="5"/>
      <c r="R717" s="5"/>
      <c r="S717" s="5"/>
      <c r="T717" s="10"/>
      <c r="U717" s="10"/>
      <c r="V717" s="6"/>
      <c r="W717" s="11"/>
      <c r="X717" s="6"/>
      <c r="Y717" s="5"/>
      <c r="Z717" s="5"/>
      <c r="AO717" s="13"/>
      <c r="AS717" s="2"/>
      <c r="BS717" s="14"/>
    </row>
    <row r="718" spans="3:71" ht="12.75">
      <c r="C718" s="22"/>
      <c r="D718" s="5"/>
      <c r="E718" s="5"/>
      <c r="F718" s="6"/>
      <c r="G718" s="6"/>
      <c r="H718" s="5"/>
      <c r="I718" s="5"/>
      <c r="J718" s="5"/>
      <c r="K718" s="5"/>
      <c r="L718" s="5"/>
      <c r="M718" s="5"/>
      <c r="N718" s="5"/>
      <c r="O718" s="5"/>
      <c r="P718" s="5"/>
      <c r="Q718" s="5"/>
      <c r="R718" s="5"/>
      <c r="S718" s="5"/>
      <c r="T718" s="10"/>
      <c r="U718" s="10"/>
      <c r="V718" s="6"/>
      <c r="W718" s="11"/>
      <c r="X718" s="6"/>
      <c r="Y718" s="5"/>
      <c r="Z718" s="5"/>
      <c r="AO718" s="13"/>
      <c r="AS718" s="2"/>
      <c r="BS718" s="14"/>
    </row>
    <row r="719" spans="3:71" ht="12.75">
      <c r="C719" s="22"/>
      <c r="D719" s="5"/>
      <c r="E719" s="5"/>
      <c r="F719" s="6"/>
      <c r="G719" s="6"/>
      <c r="H719" s="5"/>
      <c r="I719" s="5"/>
      <c r="J719" s="5"/>
      <c r="K719" s="5"/>
      <c r="L719" s="5"/>
      <c r="M719" s="5"/>
      <c r="N719" s="5"/>
      <c r="O719" s="5"/>
      <c r="P719" s="5"/>
      <c r="Q719" s="5"/>
      <c r="R719" s="5"/>
      <c r="S719" s="5"/>
      <c r="T719" s="10"/>
      <c r="U719" s="10"/>
      <c r="V719" s="6"/>
      <c r="W719" s="11"/>
      <c r="X719" s="6"/>
      <c r="Y719" s="5"/>
      <c r="Z719" s="5"/>
      <c r="AO719" s="13"/>
      <c r="AS719" s="2"/>
      <c r="BS719" s="14"/>
    </row>
    <row r="720" spans="3:71" ht="12.75">
      <c r="C720" s="22"/>
      <c r="D720" s="5"/>
      <c r="E720" s="5"/>
      <c r="F720" s="6"/>
      <c r="G720" s="6"/>
      <c r="H720" s="5"/>
      <c r="I720" s="5"/>
      <c r="J720" s="5"/>
      <c r="K720" s="5"/>
      <c r="L720" s="5"/>
      <c r="M720" s="5"/>
      <c r="N720" s="5"/>
      <c r="O720" s="5"/>
      <c r="P720" s="5"/>
      <c r="Q720" s="5"/>
      <c r="R720" s="5"/>
      <c r="S720" s="5"/>
      <c r="T720" s="10"/>
      <c r="U720" s="10"/>
      <c r="V720" s="6"/>
      <c r="W720" s="11"/>
      <c r="X720" s="6"/>
      <c r="Y720" s="5"/>
      <c r="Z720" s="5"/>
      <c r="AO720" s="13"/>
      <c r="AS720" s="2"/>
      <c r="BS720" s="14"/>
    </row>
    <row r="721" spans="3:71" ht="12.75">
      <c r="C721" s="22"/>
      <c r="D721" s="5"/>
      <c r="E721" s="5"/>
      <c r="F721" s="6"/>
      <c r="G721" s="6"/>
      <c r="H721" s="5"/>
      <c r="I721" s="5"/>
      <c r="J721" s="5"/>
      <c r="K721" s="5"/>
      <c r="L721" s="5"/>
      <c r="M721" s="5"/>
      <c r="N721" s="5"/>
      <c r="O721" s="5"/>
      <c r="P721" s="5"/>
      <c r="Q721" s="5"/>
      <c r="R721" s="5"/>
      <c r="S721" s="5"/>
      <c r="T721" s="10"/>
      <c r="U721" s="10"/>
      <c r="V721" s="6"/>
      <c r="W721" s="11"/>
      <c r="X721" s="6"/>
      <c r="Y721" s="5"/>
      <c r="Z721" s="5"/>
      <c r="AO721" s="13"/>
      <c r="AS721" s="2"/>
      <c r="BS721" s="14"/>
    </row>
    <row r="722" spans="3:71" ht="12.75">
      <c r="C722" s="22"/>
      <c r="D722" s="5"/>
      <c r="E722" s="5"/>
      <c r="F722" s="6"/>
      <c r="G722" s="6"/>
      <c r="H722" s="5"/>
      <c r="I722" s="5"/>
      <c r="J722" s="5"/>
      <c r="K722" s="5"/>
      <c r="L722" s="5"/>
      <c r="M722" s="5"/>
      <c r="N722" s="5"/>
      <c r="O722" s="5"/>
      <c r="P722" s="5"/>
      <c r="Q722" s="5"/>
      <c r="R722" s="5"/>
      <c r="S722" s="5"/>
      <c r="T722" s="10"/>
      <c r="U722" s="10"/>
      <c r="V722" s="6"/>
      <c r="W722" s="11"/>
      <c r="X722" s="6"/>
      <c r="Y722" s="5"/>
      <c r="Z722" s="5"/>
      <c r="AO722" s="13"/>
      <c r="AS722" s="2"/>
      <c r="BS722" s="14"/>
    </row>
    <row r="723" spans="3:71" ht="12.75">
      <c r="C723" s="22"/>
      <c r="D723" s="5"/>
      <c r="E723" s="5"/>
      <c r="F723" s="6"/>
      <c r="G723" s="6"/>
      <c r="H723" s="5"/>
      <c r="I723" s="5"/>
      <c r="J723" s="5"/>
      <c r="K723" s="5"/>
      <c r="L723" s="5"/>
      <c r="M723" s="5"/>
      <c r="N723" s="5"/>
      <c r="O723" s="5"/>
      <c r="P723" s="5"/>
      <c r="Q723" s="5"/>
      <c r="R723" s="5"/>
      <c r="S723" s="5"/>
      <c r="T723" s="10"/>
      <c r="U723" s="10"/>
      <c r="V723" s="6"/>
      <c r="W723" s="11"/>
      <c r="X723" s="6"/>
      <c r="Y723" s="5"/>
      <c r="Z723" s="5"/>
      <c r="AO723" s="13"/>
      <c r="AS723" s="2"/>
      <c r="BS723" s="14"/>
    </row>
    <row r="724" spans="3:71" ht="12.75">
      <c r="C724" s="22"/>
      <c r="D724" s="5"/>
      <c r="E724" s="5"/>
      <c r="F724" s="6"/>
      <c r="G724" s="6"/>
      <c r="H724" s="5"/>
      <c r="I724" s="5"/>
      <c r="J724" s="5"/>
      <c r="K724" s="5"/>
      <c r="L724" s="5"/>
      <c r="M724" s="5"/>
      <c r="N724" s="5"/>
      <c r="O724" s="5"/>
      <c r="P724" s="5"/>
      <c r="Q724" s="5"/>
      <c r="R724" s="5"/>
      <c r="S724" s="5"/>
      <c r="T724" s="10"/>
      <c r="U724" s="10"/>
      <c r="V724" s="6"/>
      <c r="W724" s="11"/>
      <c r="X724" s="6"/>
      <c r="Y724" s="5"/>
      <c r="Z724" s="5"/>
      <c r="AO724" s="13"/>
      <c r="AS724" s="2"/>
      <c r="BS724" s="14"/>
    </row>
    <row r="725" spans="3:71" ht="12.75">
      <c r="C725" s="22"/>
      <c r="D725" s="5"/>
      <c r="E725" s="5"/>
      <c r="F725" s="6"/>
      <c r="G725" s="6"/>
      <c r="H725" s="5"/>
      <c r="I725" s="5"/>
      <c r="J725" s="5"/>
      <c r="K725" s="5"/>
      <c r="L725" s="5"/>
      <c r="M725" s="5"/>
      <c r="N725" s="5"/>
      <c r="O725" s="5"/>
      <c r="P725" s="5"/>
      <c r="Q725" s="5"/>
      <c r="R725" s="5"/>
      <c r="S725" s="5"/>
      <c r="T725" s="10"/>
      <c r="U725" s="10"/>
      <c r="V725" s="6"/>
      <c r="W725" s="11"/>
      <c r="X725" s="6"/>
      <c r="Y725" s="5"/>
      <c r="Z725" s="5"/>
      <c r="AO725" s="13"/>
      <c r="AS725" s="2"/>
      <c r="BS725" s="14"/>
    </row>
    <row r="726" spans="3:71" ht="12.75">
      <c r="C726" s="22"/>
      <c r="D726" s="5"/>
      <c r="E726" s="5"/>
      <c r="F726" s="6"/>
      <c r="G726" s="6"/>
      <c r="H726" s="5"/>
      <c r="I726" s="5"/>
      <c r="J726" s="5"/>
      <c r="K726" s="5"/>
      <c r="L726" s="5"/>
      <c r="M726" s="5"/>
      <c r="N726" s="5"/>
      <c r="O726" s="5"/>
      <c r="P726" s="5"/>
      <c r="Q726" s="5"/>
      <c r="R726" s="5"/>
      <c r="S726" s="5"/>
      <c r="T726" s="10"/>
      <c r="U726" s="10"/>
      <c r="V726" s="6"/>
      <c r="W726" s="11"/>
      <c r="X726" s="6"/>
      <c r="Y726" s="5"/>
      <c r="Z726" s="5"/>
      <c r="AO726" s="13"/>
      <c r="AS726" s="2"/>
      <c r="BS726" s="14"/>
    </row>
    <row r="727" spans="3:71" ht="12.75">
      <c r="C727" s="22"/>
      <c r="D727" s="5"/>
      <c r="E727" s="5"/>
      <c r="F727" s="6"/>
      <c r="G727" s="6"/>
      <c r="H727" s="5"/>
      <c r="I727" s="5"/>
      <c r="J727" s="5"/>
      <c r="K727" s="5"/>
      <c r="L727" s="5"/>
      <c r="M727" s="5"/>
      <c r="N727" s="5"/>
      <c r="O727" s="5"/>
      <c r="P727" s="5"/>
      <c r="Q727" s="5"/>
      <c r="R727" s="5"/>
      <c r="S727" s="5"/>
      <c r="T727" s="10"/>
      <c r="U727" s="10"/>
      <c r="V727" s="6"/>
      <c r="W727" s="11"/>
      <c r="X727" s="6"/>
      <c r="Y727" s="5"/>
      <c r="Z727" s="5"/>
      <c r="AO727" s="13"/>
      <c r="AS727" s="2"/>
      <c r="BS727" s="14"/>
    </row>
    <row r="728" spans="3:71" ht="12.75">
      <c r="C728" s="22"/>
      <c r="D728" s="5"/>
      <c r="E728" s="5"/>
      <c r="F728" s="6"/>
      <c r="G728" s="6"/>
      <c r="H728" s="5"/>
      <c r="I728" s="5"/>
      <c r="J728" s="5"/>
      <c r="K728" s="5"/>
      <c r="L728" s="5"/>
      <c r="M728" s="5"/>
      <c r="N728" s="5"/>
      <c r="O728" s="5"/>
      <c r="P728" s="5"/>
      <c r="Q728" s="5"/>
      <c r="R728" s="5"/>
      <c r="S728" s="5"/>
      <c r="T728" s="10"/>
      <c r="U728" s="10"/>
      <c r="V728" s="6"/>
      <c r="W728" s="11"/>
      <c r="X728" s="6"/>
      <c r="Y728" s="5"/>
      <c r="Z728" s="5"/>
      <c r="AO728" s="13"/>
      <c r="AS728" s="2"/>
      <c r="BS728" s="14"/>
    </row>
    <row r="729" spans="3:71" ht="12.75">
      <c r="C729" s="22"/>
      <c r="D729" s="5"/>
      <c r="E729" s="5"/>
      <c r="F729" s="6"/>
      <c r="G729" s="6"/>
      <c r="H729" s="5"/>
      <c r="I729" s="5"/>
      <c r="J729" s="5"/>
      <c r="K729" s="5"/>
      <c r="L729" s="5"/>
      <c r="M729" s="5"/>
      <c r="N729" s="5"/>
      <c r="O729" s="5"/>
      <c r="P729" s="5"/>
      <c r="Q729" s="5"/>
      <c r="R729" s="5"/>
      <c r="S729" s="5"/>
      <c r="T729" s="10"/>
      <c r="U729" s="10"/>
      <c r="V729" s="6"/>
      <c r="W729" s="11"/>
      <c r="X729" s="6"/>
      <c r="Y729" s="5"/>
      <c r="Z729" s="5"/>
      <c r="AO729" s="13"/>
      <c r="AS729" s="2"/>
      <c r="BS729" s="14"/>
    </row>
    <row r="730" spans="3:71" ht="12.75">
      <c r="C730" s="22"/>
      <c r="D730" s="5"/>
      <c r="E730" s="5"/>
      <c r="F730" s="6"/>
      <c r="G730" s="6"/>
      <c r="H730" s="5"/>
      <c r="I730" s="5"/>
      <c r="J730" s="5"/>
      <c r="K730" s="5"/>
      <c r="L730" s="5"/>
      <c r="M730" s="5"/>
      <c r="N730" s="5"/>
      <c r="O730" s="5"/>
      <c r="P730" s="5"/>
      <c r="Q730" s="5"/>
      <c r="R730" s="5"/>
      <c r="S730" s="5"/>
      <c r="T730" s="10"/>
      <c r="U730" s="10"/>
      <c r="V730" s="6"/>
      <c r="W730" s="11"/>
      <c r="X730" s="6"/>
      <c r="Y730" s="5"/>
      <c r="Z730" s="5"/>
      <c r="AO730" s="13"/>
      <c r="AS730" s="2"/>
      <c r="BS730" s="14"/>
    </row>
    <row r="731" spans="3:71" ht="12.75">
      <c r="C731" s="22"/>
      <c r="D731" s="5"/>
      <c r="E731" s="5"/>
      <c r="F731" s="6"/>
      <c r="G731" s="6"/>
      <c r="H731" s="5"/>
      <c r="I731" s="5"/>
      <c r="J731" s="5"/>
      <c r="K731" s="5"/>
      <c r="L731" s="5"/>
      <c r="M731" s="5"/>
      <c r="N731" s="5"/>
      <c r="O731" s="5"/>
      <c r="P731" s="5"/>
      <c r="Q731" s="5"/>
      <c r="R731" s="5"/>
      <c r="S731" s="5"/>
      <c r="T731" s="10"/>
      <c r="U731" s="10"/>
      <c r="V731" s="6"/>
      <c r="W731" s="11"/>
      <c r="X731" s="6"/>
      <c r="Y731" s="5"/>
      <c r="Z731" s="5"/>
      <c r="AO731" s="13"/>
      <c r="AS731" s="2"/>
      <c r="BS731" s="14"/>
    </row>
    <row r="732" spans="3:71" ht="12.75">
      <c r="C732" s="22"/>
      <c r="D732" s="5"/>
      <c r="E732" s="5"/>
      <c r="F732" s="6"/>
      <c r="G732" s="6"/>
      <c r="H732" s="5"/>
      <c r="I732" s="5"/>
      <c r="J732" s="5"/>
      <c r="K732" s="5"/>
      <c r="L732" s="5"/>
      <c r="M732" s="5"/>
      <c r="N732" s="5"/>
      <c r="O732" s="5"/>
      <c r="P732" s="5"/>
      <c r="Q732" s="5"/>
      <c r="R732" s="5"/>
      <c r="S732" s="5"/>
      <c r="T732" s="10"/>
      <c r="U732" s="10"/>
      <c r="V732" s="6"/>
      <c r="W732" s="11"/>
      <c r="X732" s="6"/>
      <c r="Y732" s="5"/>
      <c r="Z732" s="5"/>
      <c r="AO732" s="13"/>
      <c r="AS732" s="2"/>
      <c r="BS732" s="14"/>
    </row>
    <row r="733" spans="3:71" ht="12.75">
      <c r="C733" s="22"/>
      <c r="D733" s="5"/>
      <c r="E733" s="5"/>
      <c r="F733" s="6"/>
      <c r="G733" s="6"/>
      <c r="H733" s="5"/>
      <c r="I733" s="5"/>
      <c r="J733" s="5"/>
      <c r="K733" s="5"/>
      <c r="L733" s="5"/>
      <c r="M733" s="5"/>
      <c r="N733" s="5"/>
      <c r="O733" s="5"/>
      <c r="P733" s="5"/>
      <c r="Q733" s="5"/>
      <c r="R733" s="5"/>
      <c r="S733" s="5"/>
      <c r="T733" s="10"/>
      <c r="U733" s="10"/>
      <c r="V733" s="6"/>
      <c r="W733" s="11"/>
      <c r="X733" s="6"/>
      <c r="Y733" s="5"/>
      <c r="Z733" s="5"/>
      <c r="AO733" s="13"/>
      <c r="AS733" s="2"/>
      <c r="BS733" s="14"/>
    </row>
    <row r="734" spans="3:71" ht="12.75">
      <c r="C734" s="22"/>
      <c r="D734" s="5"/>
      <c r="E734" s="5"/>
      <c r="F734" s="6"/>
      <c r="G734" s="6"/>
      <c r="H734" s="5"/>
      <c r="I734" s="5"/>
      <c r="J734" s="5"/>
      <c r="K734" s="5"/>
      <c r="L734" s="5"/>
      <c r="M734" s="5"/>
      <c r="N734" s="5"/>
      <c r="O734" s="5"/>
      <c r="P734" s="5"/>
      <c r="Q734" s="5"/>
      <c r="R734" s="5"/>
      <c r="S734" s="5"/>
      <c r="T734" s="10"/>
      <c r="U734" s="10"/>
      <c r="V734" s="6"/>
      <c r="W734" s="11"/>
      <c r="X734" s="6"/>
      <c r="Y734" s="5"/>
      <c r="Z734" s="5"/>
      <c r="AO734" s="13"/>
      <c r="AS734" s="2"/>
      <c r="BS734" s="14"/>
    </row>
    <row r="735" spans="3:71" ht="12.75">
      <c r="C735" s="22"/>
      <c r="D735" s="5"/>
      <c r="E735" s="5"/>
      <c r="F735" s="6"/>
      <c r="G735" s="6"/>
      <c r="H735" s="5"/>
      <c r="I735" s="5"/>
      <c r="J735" s="5"/>
      <c r="K735" s="5"/>
      <c r="L735" s="5"/>
      <c r="M735" s="5"/>
      <c r="N735" s="5"/>
      <c r="O735" s="5"/>
      <c r="P735" s="5"/>
      <c r="Q735" s="5"/>
      <c r="R735" s="5"/>
      <c r="S735" s="5"/>
      <c r="T735" s="10"/>
      <c r="U735" s="10"/>
      <c r="V735" s="6"/>
      <c r="W735" s="11"/>
      <c r="X735" s="6"/>
      <c r="Y735" s="5"/>
      <c r="Z735" s="5"/>
      <c r="AO735" s="13"/>
      <c r="AS735" s="2"/>
      <c r="BS735" s="14"/>
    </row>
    <row r="736" spans="3:71" ht="12.75">
      <c r="C736" s="22"/>
      <c r="D736" s="5"/>
      <c r="E736" s="5"/>
      <c r="F736" s="6"/>
      <c r="G736" s="6"/>
      <c r="H736" s="5"/>
      <c r="I736" s="5"/>
      <c r="J736" s="5"/>
      <c r="K736" s="5"/>
      <c r="L736" s="5"/>
      <c r="M736" s="5"/>
      <c r="N736" s="5"/>
      <c r="O736" s="5"/>
      <c r="P736" s="5"/>
      <c r="Q736" s="5"/>
      <c r="R736" s="5"/>
      <c r="S736" s="5"/>
      <c r="T736" s="10"/>
      <c r="U736" s="10"/>
      <c r="V736" s="6"/>
      <c r="W736" s="11"/>
      <c r="X736" s="6"/>
      <c r="Y736" s="5"/>
      <c r="Z736" s="5"/>
      <c r="AO736" s="13"/>
      <c r="AS736" s="2"/>
      <c r="BS736" s="14"/>
    </row>
    <row r="737" spans="3:71" ht="12.75">
      <c r="C737" s="22"/>
      <c r="D737" s="5"/>
      <c r="E737" s="5"/>
      <c r="F737" s="6"/>
      <c r="G737" s="6"/>
      <c r="H737" s="5"/>
      <c r="I737" s="5"/>
      <c r="J737" s="5"/>
      <c r="K737" s="5"/>
      <c r="L737" s="5"/>
      <c r="M737" s="5"/>
      <c r="N737" s="5"/>
      <c r="O737" s="5"/>
      <c r="P737" s="5"/>
      <c r="Q737" s="5"/>
      <c r="R737" s="5"/>
      <c r="S737" s="5"/>
      <c r="T737" s="10"/>
      <c r="U737" s="10"/>
      <c r="V737" s="6"/>
      <c r="W737" s="11"/>
      <c r="X737" s="6"/>
      <c r="Y737" s="5"/>
      <c r="Z737" s="5"/>
      <c r="AO737" s="13"/>
      <c r="AS737" s="2"/>
      <c r="BS737" s="14"/>
    </row>
    <row r="738" spans="3:71" ht="12.75">
      <c r="C738" s="22"/>
      <c r="D738" s="5"/>
      <c r="E738" s="5"/>
      <c r="F738" s="6"/>
      <c r="G738" s="6"/>
      <c r="H738" s="5"/>
      <c r="I738" s="5"/>
      <c r="J738" s="5"/>
      <c r="K738" s="5"/>
      <c r="L738" s="5"/>
      <c r="M738" s="5"/>
      <c r="N738" s="5"/>
      <c r="O738" s="5"/>
      <c r="P738" s="5"/>
      <c r="Q738" s="5"/>
      <c r="R738" s="5"/>
      <c r="S738" s="5"/>
      <c r="T738" s="10"/>
      <c r="U738" s="10"/>
      <c r="V738" s="6"/>
      <c r="W738" s="11"/>
      <c r="X738" s="6"/>
      <c r="Y738" s="5"/>
      <c r="Z738" s="5"/>
      <c r="AO738" s="13"/>
      <c r="AS738" s="2"/>
      <c r="BS738" s="14"/>
    </row>
    <row r="739" spans="3:71" ht="12.75">
      <c r="C739" s="22"/>
      <c r="D739" s="5"/>
      <c r="E739" s="5"/>
      <c r="F739" s="6"/>
      <c r="G739" s="6"/>
      <c r="H739" s="5"/>
      <c r="I739" s="5"/>
      <c r="J739" s="5"/>
      <c r="K739" s="5"/>
      <c r="L739" s="5"/>
      <c r="M739" s="5"/>
      <c r="N739" s="5"/>
      <c r="O739" s="5"/>
      <c r="P739" s="5"/>
      <c r="Q739" s="5"/>
      <c r="R739" s="5"/>
      <c r="S739" s="5"/>
      <c r="T739" s="10"/>
      <c r="U739" s="10"/>
      <c r="V739" s="6"/>
      <c r="W739" s="11"/>
      <c r="X739" s="6"/>
      <c r="Y739" s="5"/>
      <c r="Z739" s="5"/>
      <c r="AO739" s="13"/>
      <c r="AS739" s="2"/>
      <c r="BS739" s="14"/>
    </row>
    <row r="740" spans="3:71" ht="12.75">
      <c r="C740" s="22"/>
      <c r="D740" s="5"/>
      <c r="E740" s="5"/>
      <c r="F740" s="6"/>
      <c r="G740" s="6"/>
      <c r="H740" s="5"/>
      <c r="I740" s="5"/>
      <c r="J740" s="5"/>
      <c r="K740" s="5"/>
      <c r="L740" s="5"/>
      <c r="M740" s="5"/>
      <c r="N740" s="5"/>
      <c r="O740" s="5"/>
      <c r="P740" s="5"/>
      <c r="Q740" s="5"/>
      <c r="R740" s="5"/>
      <c r="S740" s="5"/>
      <c r="T740" s="10"/>
      <c r="U740" s="10"/>
      <c r="V740" s="6"/>
      <c r="W740" s="11"/>
      <c r="X740" s="6"/>
      <c r="Y740" s="5"/>
      <c r="Z740" s="5"/>
      <c r="AO740" s="13"/>
      <c r="AS740" s="2"/>
      <c r="BS740" s="14"/>
    </row>
    <row r="741" spans="3:71" ht="12.75">
      <c r="C741" s="22"/>
      <c r="D741" s="5"/>
      <c r="E741" s="5"/>
      <c r="F741" s="6"/>
      <c r="G741" s="6"/>
      <c r="H741" s="5"/>
      <c r="I741" s="5"/>
      <c r="J741" s="5"/>
      <c r="K741" s="5"/>
      <c r="L741" s="5"/>
      <c r="M741" s="5"/>
      <c r="N741" s="5"/>
      <c r="O741" s="5"/>
      <c r="P741" s="5"/>
      <c r="Q741" s="5"/>
      <c r="R741" s="5"/>
      <c r="S741" s="5"/>
      <c r="T741" s="10"/>
      <c r="U741" s="10"/>
      <c r="V741" s="6"/>
      <c r="W741" s="11"/>
      <c r="X741" s="6"/>
      <c r="Y741" s="5"/>
      <c r="Z741" s="5"/>
      <c r="AO741" s="13"/>
      <c r="AS741" s="2"/>
      <c r="BS741" s="14"/>
    </row>
    <row r="742" spans="3:71" ht="12.75">
      <c r="C742" s="22"/>
      <c r="D742" s="5"/>
      <c r="E742" s="5"/>
      <c r="F742" s="6"/>
      <c r="G742" s="6"/>
      <c r="H742" s="5"/>
      <c r="I742" s="5"/>
      <c r="J742" s="5"/>
      <c r="K742" s="5"/>
      <c r="L742" s="5"/>
      <c r="M742" s="5"/>
      <c r="N742" s="5"/>
      <c r="O742" s="5"/>
      <c r="P742" s="5"/>
      <c r="Q742" s="5"/>
      <c r="R742" s="5"/>
      <c r="S742" s="5"/>
      <c r="T742" s="10"/>
      <c r="U742" s="10"/>
      <c r="V742" s="6"/>
      <c r="W742" s="11"/>
      <c r="X742" s="6"/>
      <c r="Y742" s="5"/>
      <c r="Z742" s="5"/>
      <c r="AO742" s="13"/>
      <c r="AS742" s="2"/>
      <c r="BS742" s="14"/>
    </row>
    <row r="743" spans="3:71" ht="12.75">
      <c r="C743" s="22"/>
      <c r="D743" s="5"/>
      <c r="E743" s="5"/>
      <c r="F743" s="6"/>
      <c r="G743" s="6"/>
      <c r="H743" s="5"/>
      <c r="I743" s="5"/>
      <c r="J743" s="5"/>
      <c r="K743" s="5"/>
      <c r="L743" s="5"/>
      <c r="M743" s="5"/>
      <c r="N743" s="5"/>
      <c r="O743" s="5"/>
      <c r="P743" s="5"/>
      <c r="Q743" s="5"/>
      <c r="R743" s="5"/>
      <c r="S743" s="5"/>
      <c r="T743" s="10"/>
      <c r="U743" s="10"/>
      <c r="V743" s="6"/>
      <c r="W743" s="11"/>
      <c r="X743" s="6"/>
      <c r="Y743" s="5"/>
      <c r="Z743" s="5"/>
      <c r="AO743" s="13"/>
      <c r="AS743" s="2"/>
      <c r="BS743" s="14"/>
    </row>
    <row r="744" spans="3:71" ht="12.75">
      <c r="C744" s="22"/>
      <c r="D744" s="5"/>
      <c r="E744" s="5"/>
      <c r="F744" s="6"/>
      <c r="G744" s="6"/>
      <c r="H744" s="5"/>
      <c r="I744" s="5"/>
      <c r="J744" s="5"/>
      <c r="K744" s="5"/>
      <c r="L744" s="5"/>
      <c r="M744" s="5"/>
      <c r="N744" s="5"/>
      <c r="O744" s="5"/>
      <c r="P744" s="5"/>
      <c r="Q744" s="5"/>
      <c r="R744" s="5"/>
      <c r="S744" s="5"/>
      <c r="T744" s="10"/>
      <c r="U744" s="10"/>
      <c r="V744" s="6"/>
      <c r="W744" s="11"/>
      <c r="X744" s="6"/>
      <c r="Y744" s="5"/>
      <c r="Z744" s="5"/>
      <c r="AO744" s="13"/>
      <c r="AS744" s="2"/>
      <c r="BS744" s="14"/>
    </row>
    <row r="745" spans="3:71" ht="12.75">
      <c r="C745" s="22"/>
      <c r="D745" s="5"/>
      <c r="E745" s="5"/>
      <c r="F745" s="6"/>
      <c r="G745" s="6"/>
      <c r="H745" s="5"/>
      <c r="I745" s="5"/>
      <c r="J745" s="5"/>
      <c r="K745" s="5"/>
      <c r="L745" s="5"/>
      <c r="M745" s="5"/>
      <c r="N745" s="5"/>
      <c r="O745" s="5"/>
      <c r="P745" s="5"/>
      <c r="Q745" s="5"/>
      <c r="R745" s="5"/>
      <c r="S745" s="5"/>
      <c r="T745" s="10"/>
      <c r="U745" s="10"/>
      <c r="V745" s="6"/>
      <c r="W745" s="11"/>
      <c r="X745" s="6"/>
      <c r="Y745" s="5"/>
      <c r="Z745" s="5"/>
      <c r="AO745" s="13"/>
      <c r="AS745" s="2"/>
      <c r="BS745" s="14"/>
    </row>
    <row r="746" spans="3:71" ht="12.75">
      <c r="C746" s="22"/>
      <c r="D746" s="5"/>
      <c r="E746" s="5"/>
      <c r="F746" s="6"/>
      <c r="G746" s="6"/>
      <c r="H746" s="5"/>
      <c r="I746" s="5"/>
      <c r="J746" s="5"/>
      <c r="K746" s="5"/>
      <c r="L746" s="5"/>
      <c r="M746" s="5"/>
      <c r="N746" s="5"/>
      <c r="O746" s="5"/>
      <c r="P746" s="5"/>
      <c r="Q746" s="5"/>
      <c r="R746" s="5"/>
      <c r="S746" s="5"/>
      <c r="T746" s="10"/>
      <c r="U746" s="10"/>
      <c r="V746" s="6"/>
      <c r="W746" s="11"/>
      <c r="X746" s="6"/>
      <c r="Y746" s="5"/>
      <c r="Z746" s="5"/>
      <c r="AO746" s="13"/>
      <c r="AS746" s="2"/>
      <c r="BS746" s="14"/>
    </row>
    <row r="747" spans="3:71" ht="12.75">
      <c r="C747" s="22"/>
      <c r="D747" s="5"/>
      <c r="E747" s="5"/>
      <c r="F747" s="6"/>
      <c r="G747" s="6"/>
      <c r="H747" s="5"/>
      <c r="I747" s="5"/>
      <c r="J747" s="5"/>
      <c r="K747" s="5"/>
      <c r="L747" s="5"/>
      <c r="M747" s="5"/>
      <c r="N747" s="5"/>
      <c r="O747" s="5"/>
      <c r="P747" s="5"/>
      <c r="Q747" s="5"/>
      <c r="R747" s="5"/>
      <c r="S747" s="5"/>
      <c r="T747" s="10"/>
      <c r="U747" s="10"/>
      <c r="V747" s="6"/>
      <c r="W747" s="11"/>
      <c r="X747" s="6"/>
      <c r="Y747" s="5"/>
      <c r="Z747" s="5"/>
      <c r="AO747" s="13"/>
      <c r="AS747" s="2"/>
      <c r="BS747" s="14"/>
    </row>
    <row r="748" spans="3:71" ht="12.75">
      <c r="C748" s="22"/>
      <c r="D748" s="5"/>
      <c r="E748" s="5"/>
      <c r="F748" s="6"/>
      <c r="G748" s="6"/>
      <c r="H748" s="5"/>
      <c r="I748" s="5"/>
      <c r="J748" s="5"/>
      <c r="K748" s="5"/>
      <c r="L748" s="5"/>
      <c r="M748" s="5"/>
      <c r="N748" s="5"/>
      <c r="O748" s="5"/>
      <c r="P748" s="5"/>
      <c r="Q748" s="5"/>
      <c r="R748" s="5"/>
      <c r="S748" s="5"/>
      <c r="T748" s="10"/>
      <c r="U748" s="10"/>
      <c r="V748" s="6"/>
      <c r="W748" s="11"/>
      <c r="X748" s="6"/>
      <c r="Y748" s="5"/>
      <c r="Z748" s="5"/>
      <c r="AO748" s="13"/>
      <c r="AS748" s="2"/>
      <c r="BS748" s="14"/>
    </row>
    <row r="749" spans="3:71" ht="12.75">
      <c r="C749" s="22"/>
      <c r="D749" s="5"/>
      <c r="E749" s="5"/>
      <c r="F749" s="6"/>
      <c r="G749" s="6"/>
      <c r="H749" s="5"/>
      <c r="I749" s="5"/>
      <c r="J749" s="5"/>
      <c r="K749" s="5"/>
      <c r="L749" s="5"/>
      <c r="M749" s="5"/>
      <c r="N749" s="5"/>
      <c r="O749" s="5"/>
      <c r="P749" s="5"/>
      <c r="Q749" s="5"/>
      <c r="R749" s="5"/>
      <c r="S749" s="5"/>
      <c r="T749" s="10"/>
      <c r="U749" s="10"/>
      <c r="V749" s="6"/>
      <c r="W749" s="11"/>
      <c r="X749" s="6"/>
      <c r="Y749" s="5"/>
      <c r="Z749" s="5"/>
      <c r="AO749" s="13"/>
      <c r="AS749" s="2"/>
      <c r="BS749" s="14"/>
    </row>
    <row r="750" spans="3:71" ht="12.75">
      <c r="C750" s="22"/>
      <c r="D750" s="5"/>
      <c r="E750" s="5"/>
      <c r="F750" s="6"/>
      <c r="G750" s="6"/>
      <c r="H750" s="5"/>
      <c r="I750" s="5"/>
      <c r="J750" s="5"/>
      <c r="K750" s="5"/>
      <c r="L750" s="5"/>
      <c r="M750" s="5"/>
      <c r="N750" s="5"/>
      <c r="O750" s="5"/>
      <c r="P750" s="5"/>
      <c r="Q750" s="5"/>
      <c r="R750" s="5"/>
      <c r="S750" s="5"/>
      <c r="T750" s="10"/>
      <c r="U750" s="10"/>
      <c r="V750" s="6"/>
      <c r="W750" s="11"/>
      <c r="X750" s="6"/>
      <c r="Y750" s="5"/>
      <c r="Z750" s="5"/>
      <c r="AO750" s="13"/>
      <c r="AS750" s="2"/>
      <c r="BS750" s="14"/>
    </row>
    <row r="751" spans="3:71" ht="12.75">
      <c r="C751" s="22"/>
      <c r="D751" s="5"/>
      <c r="E751" s="5"/>
      <c r="F751" s="6"/>
      <c r="G751" s="6"/>
      <c r="H751" s="5"/>
      <c r="I751" s="5"/>
      <c r="J751" s="5"/>
      <c r="K751" s="5"/>
      <c r="L751" s="5"/>
      <c r="M751" s="5"/>
      <c r="N751" s="5"/>
      <c r="O751" s="5"/>
      <c r="P751" s="5"/>
      <c r="Q751" s="5"/>
      <c r="R751" s="5"/>
      <c r="S751" s="5"/>
      <c r="T751" s="10"/>
      <c r="U751" s="10"/>
      <c r="V751" s="6"/>
      <c r="W751" s="11"/>
      <c r="X751" s="6"/>
      <c r="Y751" s="5"/>
      <c r="Z751" s="5"/>
      <c r="AO751" s="13"/>
      <c r="AS751" s="2"/>
      <c r="BS751" s="14"/>
    </row>
    <row r="752" spans="3:71" ht="12.75">
      <c r="C752" s="22"/>
      <c r="D752" s="5"/>
      <c r="E752" s="5"/>
      <c r="F752" s="6"/>
      <c r="G752" s="6"/>
      <c r="H752" s="5"/>
      <c r="I752" s="5"/>
      <c r="J752" s="5"/>
      <c r="K752" s="5"/>
      <c r="L752" s="5"/>
      <c r="M752" s="5"/>
      <c r="N752" s="5"/>
      <c r="O752" s="5"/>
      <c r="P752" s="5"/>
      <c r="Q752" s="5"/>
      <c r="R752" s="5"/>
      <c r="S752" s="5"/>
      <c r="T752" s="10"/>
      <c r="U752" s="10"/>
      <c r="V752" s="6"/>
      <c r="W752" s="11"/>
      <c r="X752" s="6"/>
      <c r="Y752" s="5"/>
      <c r="Z752" s="5"/>
      <c r="AO752" s="13"/>
      <c r="AS752" s="2"/>
      <c r="BS752" s="14"/>
    </row>
    <row r="753" spans="3:71" ht="12.75">
      <c r="C753" s="22"/>
      <c r="D753" s="5"/>
      <c r="E753" s="5"/>
      <c r="F753" s="6"/>
      <c r="G753" s="6"/>
      <c r="H753" s="5"/>
      <c r="I753" s="5"/>
      <c r="J753" s="5"/>
      <c r="K753" s="5"/>
      <c r="L753" s="5"/>
      <c r="M753" s="5"/>
      <c r="N753" s="5"/>
      <c r="O753" s="5"/>
      <c r="P753" s="5"/>
      <c r="Q753" s="5"/>
      <c r="R753" s="5"/>
      <c r="S753" s="5"/>
      <c r="T753" s="10"/>
      <c r="U753" s="10"/>
      <c r="V753" s="6"/>
      <c r="W753" s="11"/>
      <c r="X753" s="6"/>
      <c r="Y753" s="5"/>
      <c r="Z753" s="5"/>
      <c r="AO753" s="13"/>
      <c r="AS753" s="2"/>
      <c r="BS753" s="14"/>
    </row>
    <row r="754" spans="3:71" ht="12.75">
      <c r="C754" s="22"/>
      <c r="D754" s="5"/>
      <c r="E754" s="5"/>
      <c r="F754" s="6"/>
      <c r="G754" s="6"/>
      <c r="H754" s="5"/>
      <c r="I754" s="5"/>
      <c r="J754" s="5"/>
      <c r="K754" s="5"/>
      <c r="L754" s="5"/>
      <c r="M754" s="5"/>
      <c r="N754" s="5"/>
      <c r="O754" s="5"/>
      <c r="P754" s="5"/>
      <c r="Q754" s="5"/>
      <c r="R754" s="5"/>
      <c r="S754" s="5"/>
      <c r="T754" s="10"/>
      <c r="U754" s="10"/>
      <c r="V754" s="6"/>
      <c r="W754" s="11"/>
      <c r="X754" s="6"/>
      <c r="Y754" s="5"/>
      <c r="Z754" s="5"/>
      <c r="AO754" s="13"/>
      <c r="AS754" s="2"/>
      <c r="BS754" s="14"/>
    </row>
    <row r="755" spans="3:71" ht="12.75">
      <c r="C755" s="22"/>
      <c r="D755" s="5"/>
      <c r="E755" s="5"/>
      <c r="F755" s="6"/>
      <c r="G755" s="6"/>
      <c r="H755" s="5"/>
      <c r="I755" s="5"/>
      <c r="J755" s="5"/>
      <c r="K755" s="5"/>
      <c r="L755" s="5"/>
      <c r="M755" s="5"/>
      <c r="N755" s="5"/>
      <c r="O755" s="5"/>
      <c r="P755" s="5"/>
      <c r="Q755" s="5"/>
      <c r="R755" s="5"/>
      <c r="S755" s="5"/>
      <c r="T755" s="10"/>
      <c r="U755" s="10"/>
      <c r="V755" s="6"/>
      <c r="W755" s="11"/>
      <c r="X755" s="6"/>
      <c r="Y755" s="5"/>
      <c r="Z755" s="5"/>
      <c r="AO755" s="13"/>
      <c r="AS755" s="2"/>
      <c r="BS755" s="14"/>
    </row>
    <row r="756" spans="3:71" ht="12.75">
      <c r="C756" s="22"/>
      <c r="D756" s="5"/>
      <c r="E756" s="5"/>
      <c r="F756" s="6"/>
      <c r="G756" s="6"/>
      <c r="H756" s="5"/>
      <c r="I756" s="5"/>
      <c r="J756" s="5"/>
      <c r="K756" s="5"/>
      <c r="L756" s="5"/>
      <c r="M756" s="5"/>
      <c r="N756" s="5"/>
      <c r="O756" s="5"/>
      <c r="P756" s="5"/>
      <c r="Q756" s="5"/>
      <c r="R756" s="5"/>
      <c r="S756" s="5"/>
      <c r="T756" s="10"/>
      <c r="U756" s="10"/>
      <c r="V756" s="6"/>
      <c r="W756" s="11"/>
      <c r="X756" s="6"/>
      <c r="Y756" s="5"/>
      <c r="Z756" s="5"/>
      <c r="AO756" s="13"/>
      <c r="AS756" s="2"/>
      <c r="BS756" s="14"/>
    </row>
    <row r="757" spans="3:71" ht="12.75">
      <c r="C757" s="22"/>
      <c r="D757" s="5"/>
      <c r="E757" s="5"/>
      <c r="F757" s="6"/>
      <c r="G757" s="6"/>
      <c r="H757" s="5"/>
      <c r="I757" s="5"/>
      <c r="J757" s="5"/>
      <c r="K757" s="5"/>
      <c r="L757" s="5"/>
      <c r="M757" s="5"/>
      <c r="N757" s="5"/>
      <c r="O757" s="5"/>
      <c r="P757" s="5"/>
      <c r="Q757" s="5"/>
      <c r="R757" s="5"/>
      <c r="S757" s="5"/>
      <c r="T757" s="10"/>
      <c r="U757" s="10"/>
      <c r="V757" s="6"/>
      <c r="W757" s="11"/>
      <c r="X757" s="6"/>
      <c r="Y757" s="5"/>
      <c r="Z757" s="5"/>
      <c r="AO757" s="13"/>
      <c r="AS757" s="2"/>
      <c r="BS757" s="14"/>
    </row>
    <row r="758" spans="3:71" ht="12.75">
      <c r="C758" s="22"/>
      <c r="D758" s="5"/>
      <c r="E758" s="5"/>
      <c r="F758" s="6"/>
      <c r="G758" s="6"/>
      <c r="H758" s="5"/>
      <c r="I758" s="5"/>
      <c r="J758" s="5"/>
      <c r="K758" s="5"/>
      <c r="L758" s="5"/>
      <c r="M758" s="5"/>
      <c r="N758" s="5"/>
      <c r="O758" s="5"/>
      <c r="P758" s="5"/>
      <c r="Q758" s="5"/>
      <c r="R758" s="5"/>
      <c r="S758" s="5"/>
      <c r="T758" s="10"/>
      <c r="U758" s="10"/>
      <c r="V758" s="6"/>
      <c r="W758" s="11"/>
      <c r="X758" s="6"/>
      <c r="Y758" s="5"/>
      <c r="Z758" s="5"/>
      <c r="AO758" s="13"/>
      <c r="AS758" s="2"/>
      <c r="BS758" s="14"/>
    </row>
    <row r="759" spans="3:71" ht="12.75">
      <c r="C759" s="22"/>
      <c r="D759" s="5"/>
      <c r="E759" s="5"/>
      <c r="F759" s="6"/>
      <c r="G759" s="6"/>
      <c r="H759" s="5"/>
      <c r="I759" s="5"/>
      <c r="J759" s="5"/>
      <c r="K759" s="5"/>
      <c r="L759" s="5"/>
      <c r="M759" s="5"/>
      <c r="N759" s="5"/>
      <c r="O759" s="5"/>
      <c r="P759" s="5"/>
      <c r="Q759" s="5"/>
      <c r="R759" s="5"/>
      <c r="S759" s="5"/>
      <c r="T759" s="10"/>
      <c r="U759" s="10"/>
      <c r="V759" s="6"/>
      <c r="W759" s="11"/>
      <c r="X759" s="6"/>
      <c r="Y759" s="5"/>
      <c r="Z759" s="5"/>
      <c r="AO759" s="13"/>
      <c r="AS759" s="2"/>
      <c r="BS759" s="14"/>
    </row>
    <row r="760" spans="3:71" ht="12.75">
      <c r="C760" s="22"/>
      <c r="D760" s="5"/>
      <c r="E760" s="5"/>
      <c r="F760" s="6"/>
      <c r="G760" s="6"/>
      <c r="H760" s="5"/>
      <c r="I760" s="5"/>
      <c r="J760" s="5"/>
      <c r="K760" s="5"/>
      <c r="L760" s="5"/>
      <c r="M760" s="5"/>
      <c r="N760" s="5"/>
      <c r="O760" s="5"/>
      <c r="P760" s="5"/>
      <c r="Q760" s="5"/>
      <c r="R760" s="5"/>
      <c r="S760" s="5"/>
      <c r="T760" s="10"/>
      <c r="U760" s="10"/>
      <c r="V760" s="6"/>
      <c r="W760" s="11"/>
      <c r="X760" s="6"/>
      <c r="Y760" s="5"/>
      <c r="Z760" s="5"/>
      <c r="AO760" s="13"/>
      <c r="AS760" s="2"/>
      <c r="BS760" s="14"/>
    </row>
    <row r="761" spans="3:71" ht="12.75">
      <c r="C761" s="22"/>
      <c r="D761" s="5"/>
      <c r="E761" s="5"/>
      <c r="F761" s="6"/>
      <c r="G761" s="6"/>
      <c r="H761" s="5"/>
      <c r="I761" s="5"/>
      <c r="J761" s="5"/>
      <c r="K761" s="5"/>
      <c r="L761" s="5"/>
      <c r="M761" s="5"/>
      <c r="N761" s="5"/>
      <c r="O761" s="5"/>
      <c r="P761" s="5"/>
      <c r="Q761" s="5"/>
      <c r="R761" s="5"/>
      <c r="S761" s="5"/>
      <c r="T761" s="10"/>
      <c r="U761" s="10"/>
      <c r="V761" s="6"/>
      <c r="W761" s="11"/>
      <c r="X761" s="6"/>
      <c r="Y761" s="5"/>
      <c r="Z761" s="5"/>
      <c r="AO761" s="13"/>
      <c r="AS761" s="2"/>
      <c r="BS761" s="14"/>
    </row>
    <row r="762" spans="3:71" ht="12.75">
      <c r="C762" s="22"/>
      <c r="D762" s="5"/>
      <c r="E762" s="5"/>
      <c r="F762" s="6"/>
      <c r="G762" s="6"/>
      <c r="H762" s="5"/>
      <c r="I762" s="5"/>
      <c r="J762" s="5"/>
      <c r="K762" s="5"/>
      <c r="L762" s="5"/>
      <c r="M762" s="5"/>
      <c r="N762" s="5"/>
      <c r="O762" s="5"/>
      <c r="P762" s="5"/>
      <c r="Q762" s="5"/>
      <c r="R762" s="5"/>
      <c r="S762" s="5"/>
      <c r="T762" s="10"/>
      <c r="U762" s="10"/>
      <c r="V762" s="6"/>
      <c r="W762" s="11"/>
      <c r="X762" s="6"/>
      <c r="Y762" s="5"/>
      <c r="Z762" s="5"/>
      <c r="AO762" s="13"/>
      <c r="AS762" s="2"/>
      <c r="BS762" s="14"/>
    </row>
    <row r="763" spans="3:71" ht="12.75">
      <c r="C763" s="22"/>
      <c r="D763" s="5"/>
      <c r="E763" s="5"/>
      <c r="F763" s="6"/>
      <c r="G763" s="6"/>
      <c r="H763" s="5"/>
      <c r="I763" s="5"/>
      <c r="J763" s="5"/>
      <c r="K763" s="5"/>
      <c r="L763" s="5"/>
      <c r="M763" s="5"/>
      <c r="N763" s="5"/>
      <c r="O763" s="5"/>
      <c r="P763" s="5"/>
      <c r="Q763" s="5"/>
      <c r="R763" s="5"/>
      <c r="S763" s="5"/>
      <c r="T763" s="10"/>
      <c r="U763" s="10"/>
      <c r="V763" s="6"/>
      <c r="W763" s="11"/>
      <c r="X763" s="6"/>
      <c r="Y763" s="5"/>
      <c r="Z763" s="5"/>
      <c r="AO763" s="13"/>
      <c r="AS763" s="2"/>
      <c r="BS763" s="14"/>
    </row>
    <row r="764" spans="3:71" ht="12.75">
      <c r="C764" s="22"/>
      <c r="D764" s="5"/>
      <c r="E764" s="5"/>
      <c r="F764" s="6"/>
      <c r="G764" s="6"/>
      <c r="H764" s="5"/>
      <c r="I764" s="5"/>
      <c r="J764" s="5"/>
      <c r="K764" s="5"/>
      <c r="L764" s="5"/>
      <c r="M764" s="5"/>
      <c r="N764" s="5"/>
      <c r="O764" s="5"/>
      <c r="P764" s="5"/>
      <c r="Q764" s="5"/>
      <c r="R764" s="5"/>
      <c r="S764" s="5"/>
      <c r="T764" s="10"/>
      <c r="U764" s="10"/>
      <c r="V764" s="6"/>
      <c r="W764" s="11"/>
      <c r="X764" s="6"/>
      <c r="Y764" s="5"/>
      <c r="Z764" s="5"/>
      <c r="AO764" s="13"/>
      <c r="AS764" s="2"/>
      <c r="BS764" s="14"/>
    </row>
    <row r="765" spans="3:71" ht="12.75">
      <c r="C765" s="22"/>
      <c r="D765" s="5"/>
      <c r="E765" s="5"/>
      <c r="F765" s="6"/>
      <c r="G765" s="6"/>
      <c r="H765" s="5"/>
      <c r="I765" s="5"/>
      <c r="J765" s="5"/>
      <c r="K765" s="5"/>
      <c r="L765" s="5"/>
      <c r="M765" s="5"/>
      <c r="N765" s="5"/>
      <c r="O765" s="5"/>
      <c r="P765" s="5"/>
      <c r="Q765" s="5"/>
      <c r="R765" s="5"/>
      <c r="S765" s="5"/>
      <c r="T765" s="10"/>
      <c r="U765" s="10"/>
      <c r="V765" s="6"/>
      <c r="W765" s="11"/>
      <c r="X765" s="6"/>
      <c r="Y765" s="5"/>
      <c r="Z765" s="5"/>
      <c r="AO765" s="13"/>
      <c r="AS765" s="2"/>
      <c r="BS765" s="14"/>
    </row>
    <row r="766" spans="3:71" ht="12.75">
      <c r="C766" s="22"/>
      <c r="D766" s="5"/>
      <c r="E766" s="5"/>
      <c r="F766" s="6"/>
      <c r="G766" s="6"/>
      <c r="H766" s="5"/>
      <c r="I766" s="5"/>
      <c r="J766" s="5"/>
      <c r="K766" s="5"/>
      <c r="L766" s="5"/>
      <c r="M766" s="5"/>
      <c r="N766" s="5"/>
      <c r="O766" s="5"/>
      <c r="P766" s="5"/>
      <c r="Q766" s="5"/>
      <c r="R766" s="5"/>
      <c r="S766" s="5"/>
      <c r="T766" s="10"/>
      <c r="U766" s="10"/>
      <c r="V766" s="6"/>
      <c r="W766" s="11"/>
      <c r="X766" s="6"/>
      <c r="Y766" s="5"/>
      <c r="Z766" s="5"/>
      <c r="AO766" s="13"/>
      <c r="AS766" s="2"/>
      <c r="BS766" s="14"/>
    </row>
    <row r="767" spans="3:71" ht="12.75">
      <c r="C767" s="22"/>
      <c r="D767" s="5"/>
      <c r="E767" s="5"/>
      <c r="F767" s="6"/>
      <c r="G767" s="6"/>
      <c r="H767" s="5"/>
      <c r="I767" s="5"/>
      <c r="J767" s="5"/>
      <c r="K767" s="5"/>
      <c r="L767" s="5"/>
      <c r="M767" s="5"/>
      <c r="N767" s="5"/>
      <c r="O767" s="5"/>
      <c r="P767" s="5"/>
      <c r="Q767" s="5"/>
      <c r="R767" s="5"/>
      <c r="S767" s="5"/>
      <c r="T767" s="10"/>
      <c r="U767" s="10"/>
      <c r="V767" s="6"/>
      <c r="W767" s="11"/>
      <c r="X767" s="6"/>
      <c r="Y767" s="5"/>
      <c r="Z767" s="5"/>
      <c r="AO767" s="13"/>
      <c r="AS767" s="2"/>
      <c r="BS767" s="14"/>
    </row>
    <row r="768" spans="3:71" ht="12.75">
      <c r="C768" s="22"/>
      <c r="D768" s="5"/>
      <c r="E768" s="5"/>
      <c r="F768" s="6"/>
      <c r="G768" s="6"/>
      <c r="H768" s="5"/>
      <c r="I768" s="5"/>
      <c r="J768" s="5"/>
      <c r="K768" s="5"/>
      <c r="L768" s="5"/>
      <c r="M768" s="5"/>
      <c r="N768" s="5"/>
      <c r="O768" s="5"/>
      <c r="P768" s="5"/>
      <c r="Q768" s="5"/>
      <c r="R768" s="5"/>
      <c r="S768" s="5"/>
      <c r="T768" s="10"/>
      <c r="U768" s="10"/>
      <c r="V768" s="6"/>
      <c r="W768" s="11"/>
      <c r="X768" s="6"/>
      <c r="Y768" s="5"/>
      <c r="Z768" s="5"/>
      <c r="AO768" s="13"/>
      <c r="AS768" s="2"/>
      <c r="BS768" s="14"/>
    </row>
    <row r="769" spans="3:71" ht="12.75">
      <c r="C769" s="22"/>
      <c r="D769" s="5"/>
      <c r="E769" s="5"/>
      <c r="F769" s="6"/>
      <c r="G769" s="6"/>
      <c r="H769" s="5"/>
      <c r="I769" s="5"/>
      <c r="J769" s="5"/>
      <c r="K769" s="5"/>
      <c r="L769" s="5"/>
      <c r="M769" s="5"/>
      <c r="N769" s="5"/>
      <c r="O769" s="5"/>
      <c r="P769" s="5"/>
      <c r="Q769" s="5"/>
      <c r="R769" s="5"/>
      <c r="S769" s="5"/>
      <c r="T769" s="10"/>
      <c r="U769" s="10"/>
      <c r="V769" s="6"/>
      <c r="W769" s="11"/>
      <c r="X769" s="6"/>
      <c r="Y769" s="5"/>
      <c r="Z769" s="5"/>
      <c r="AO769" s="13"/>
      <c r="AS769" s="2"/>
      <c r="BS769" s="14"/>
    </row>
    <row r="770" spans="3:71" ht="12.75">
      <c r="C770" s="22"/>
      <c r="D770" s="5"/>
      <c r="E770" s="5"/>
      <c r="F770" s="6"/>
      <c r="G770" s="6"/>
      <c r="H770" s="5"/>
      <c r="I770" s="5"/>
      <c r="J770" s="5"/>
      <c r="K770" s="5"/>
      <c r="L770" s="5"/>
      <c r="M770" s="5"/>
      <c r="N770" s="5"/>
      <c r="O770" s="5"/>
      <c r="P770" s="5"/>
      <c r="Q770" s="5"/>
      <c r="R770" s="5"/>
      <c r="S770" s="5"/>
      <c r="T770" s="10"/>
      <c r="U770" s="10"/>
      <c r="V770" s="6"/>
      <c r="W770" s="11"/>
      <c r="X770" s="6"/>
      <c r="Y770" s="5"/>
      <c r="Z770" s="5"/>
      <c r="AO770" s="13"/>
      <c r="AS770" s="2"/>
      <c r="BS770" s="14"/>
    </row>
    <row r="771" spans="3:71" ht="12.75">
      <c r="C771" s="22"/>
      <c r="D771" s="5"/>
      <c r="E771" s="5"/>
      <c r="F771" s="6"/>
      <c r="G771" s="6"/>
      <c r="H771" s="5"/>
      <c r="I771" s="5"/>
      <c r="J771" s="5"/>
      <c r="K771" s="5"/>
      <c r="L771" s="5"/>
      <c r="M771" s="5"/>
      <c r="N771" s="5"/>
      <c r="O771" s="5"/>
      <c r="P771" s="5"/>
      <c r="Q771" s="5"/>
      <c r="R771" s="5"/>
      <c r="S771" s="5"/>
      <c r="T771" s="10"/>
      <c r="U771" s="10"/>
      <c r="V771" s="6"/>
      <c r="W771" s="11"/>
      <c r="X771" s="6"/>
      <c r="Y771" s="5"/>
      <c r="Z771" s="5"/>
      <c r="AO771" s="13"/>
      <c r="AS771" s="2"/>
      <c r="BS771" s="14"/>
    </row>
    <row r="772" spans="3:71" ht="12.75">
      <c r="C772" s="22"/>
      <c r="D772" s="5"/>
      <c r="E772" s="5"/>
      <c r="F772" s="6"/>
      <c r="G772" s="6"/>
      <c r="H772" s="5"/>
      <c r="I772" s="5"/>
      <c r="J772" s="5"/>
      <c r="K772" s="5"/>
      <c r="L772" s="5"/>
      <c r="M772" s="5"/>
      <c r="N772" s="5"/>
      <c r="O772" s="5"/>
      <c r="P772" s="5"/>
      <c r="Q772" s="5"/>
      <c r="R772" s="5"/>
      <c r="S772" s="5"/>
      <c r="T772" s="10"/>
      <c r="U772" s="10"/>
      <c r="V772" s="6"/>
      <c r="W772" s="11"/>
      <c r="X772" s="6"/>
      <c r="Y772" s="5"/>
      <c r="Z772" s="5"/>
      <c r="AO772" s="13"/>
      <c r="AS772" s="2"/>
      <c r="BS772" s="14"/>
    </row>
    <row r="773" spans="3:71" ht="12.75">
      <c r="C773" s="22"/>
      <c r="D773" s="5"/>
      <c r="E773" s="5"/>
      <c r="F773" s="6"/>
      <c r="G773" s="6"/>
      <c r="H773" s="5"/>
      <c r="I773" s="5"/>
      <c r="J773" s="5"/>
      <c r="K773" s="5"/>
      <c r="L773" s="5"/>
      <c r="M773" s="5"/>
      <c r="N773" s="5"/>
      <c r="O773" s="5"/>
      <c r="P773" s="5"/>
      <c r="Q773" s="5"/>
      <c r="R773" s="5"/>
      <c r="S773" s="5"/>
      <c r="T773" s="10"/>
      <c r="U773" s="10"/>
      <c r="V773" s="6"/>
      <c r="W773" s="11"/>
      <c r="X773" s="6"/>
      <c r="Y773" s="5"/>
      <c r="Z773" s="5"/>
      <c r="AO773" s="13"/>
      <c r="AS773" s="2"/>
      <c r="BS773" s="14"/>
    </row>
    <row r="774" spans="3:71" ht="12.75">
      <c r="C774" s="22"/>
      <c r="D774" s="5"/>
      <c r="E774" s="5"/>
      <c r="F774" s="6"/>
      <c r="G774" s="6"/>
      <c r="H774" s="5"/>
      <c r="I774" s="5"/>
      <c r="J774" s="5"/>
      <c r="K774" s="5"/>
      <c r="L774" s="5"/>
      <c r="M774" s="5"/>
      <c r="N774" s="5"/>
      <c r="O774" s="5"/>
      <c r="P774" s="5"/>
      <c r="Q774" s="5"/>
      <c r="R774" s="5"/>
      <c r="S774" s="5"/>
      <c r="T774" s="10"/>
      <c r="U774" s="10"/>
      <c r="V774" s="6"/>
      <c r="W774" s="11"/>
      <c r="X774" s="6"/>
      <c r="Y774" s="5"/>
      <c r="Z774" s="5"/>
      <c r="AO774" s="13"/>
      <c r="AS774" s="2"/>
      <c r="BS774" s="14"/>
    </row>
    <row r="775" spans="3:71" ht="12.75">
      <c r="C775" s="22"/>
      <c r="D775" s="5"/>
      <c r="E775" s="5"/>
      <c r="F775" s="6"/>
      <c r="G775" s="6"/>
      <c r="H775" s="5"/>
      <c r="I775" s="5"/>
      <c r="J775" s="5"/>
      <c r="K775" s="5"/>
      <c r="L775" s="5"/>
      <c r="M775" s="5"/>
      <c r="N775" s="5"/>
      <c r="O775" s="5"/>
      <c r="P775" s="5"/>
      <c r="Q775" s="5"/>
      <c r="R775" s="5"/>
      <c r="S775" s="5"/>
      <c r="T775" s="10"/>
      <c r="U775" s="10"/>
      <c r="V775" s="6"/>
      <c r="W775" s="11"/>
      <c r="X775" s="6"/>
      <c r="Y775" s="5"/>
      <c r="Z775" s="5"/>
      <c r="AO775" s="13"/>
      <c r="AS775" s="2"/>
      <c r="BS775" s="14"/>
    </row>
    <row r="776" spans="3:71" ht="12.75">
      <c r="C776" s="22"/>
      <c r="D776" s="5"/>
      <c r="E776" s="5"/>
      <c r="F776" s="6"/>
      <c r="G776" s="6"/>
      <c r="H776" s="5"/>
      <c r="I776" s="5"/>
      <c r="J776" s="5"/>
      <c r="K776" s="5"/>
      <c r="L776" s="5"/>
      <c r="M776" s="5"/>
      <c r="N776" s="5"/>
      <c r="O776" s="5"/>
      <c r="P776" s="5"/>
      <c r="Q776" s="5"/>
      <c r="R776" s="5"/>
      <c r="S776" s="5"/>
      <c r="T776" s="10"/>
      <c r="U776" s="10"/>
      <c r="V776" s="6"/>
      <c r="W776" s="11"/>
      <c r="X776" s="6"/>
      <c r="Y776" s="5"/>
      <c r="Z776" s="5"/>
      <c r="AO776" s="13"/>
      <c r="AS776" s="2"/>
      <c r="BS776" s="14"/>
    </row>
    <row r="777" spans="3:71" ht="12.75">
      <c r="C777" s="22"/>
      <c r="D777" s="5"/>
      <c r="E777" s="5"/>
      <c r="F777" s="6"/>
      <c r="G777" s="6"/>
      <c r="H777" s="5"/>
      <c r="I777" s="5"/>
      <c r="J777" s="5"/>
      <c r="K777" s="5"/>
      <c r="L777" s="5"/>
      <c r="M777" s="5"/>
      <c r="N777" s="5"/>
      <c r="O777" s="5"/>
      <c r="P777" s="5"/>
      <c r="Q777" s="5"/>
      <c r="R777" s="5"/>
      <c r="S777" s="5"/>
      <c r="T777" s="10"/>
      <c r="U777" s="10"/>
      <c r="V777" s="6"/>
      <c r="W777" s="11"/>
      <c r="X777" s="6"/>
      <c r="Y777" s="5"/>
      <c r="Z777" s="5"/>
      <c r="AO777" s="13"/>
      <c r="AS777" s="2"/>
      <c r="BS777" s="14"/>
    </row>
    <row r="778" spans="3:71" ht="12.75">
      <c r="C778" s="22"/>
      <c r="D778" s="5"/>
      <c r="E778" s="5"/>
      <c r="F778" s="6"/>
      <c r="G778" s="6"/>
      <c r="H778" s="5"/>
      <c r="I778" s="5"/>
      <c r="J778" s="5"/>
      <c r="K778" s="5"/>
      <c r="L778" s="5"/>
      <c r="M778" s="5"/>
      <c r="N778" s="5"/>
      <c r="O778" s="5"/>
      <c r="P778" s="5"/>
      <c r="Q778" s="5"/>
      <c r="R778" s="5"/>
      <c r="S778" s="5"/>
      <c r="T778" s="10"/>
      <c r="U778" s="10"/>
      <c r="V778" s="6"/>
      <c r="W778" s="11"/>
      <c r="X778" s="6"/>
      <c r="Y778" s="5"/>
      <c r="Z778" s="5"/>
      <c r="AO778" s="13"/>
      <c r="AS778" s="2"/>
      <c r="BS778" s="14"/>
    </row>
    <row r="779" spans="3:71" ht="12.75">
      <c r="C779" s="22"/>
      <c r="D779" s="5"/>
      <c r="E779" s="5"/>
      <c r="F779" s="6"/>
      <c r="G779" s="6"/>
      <c r="H779" s="5"/>
      <c r="I779" s="5"/>
      <c r="J779" s="5"/>
      <c r="K779" s="5"/>
      <c r="L779" s="5"/>
      <c r="M779" s="5"/>
      <c r="N779" s="5"/>
      <c r="O779" s="5"/>
      <c r="P779" s="5"/>
      <c r="Q779" s="5"/>
      <c r="R779" s="5"/>
      <c r="S779" s="5"/>
      <c r="T779" s="10"/>
      <c r="U779" s="10"/>
      <c r="V779" s="6"/>
      <c r="W779" s="11"/>
      <c r="X779" s="6"/>
      <c r="Y779" s="5"/>
      <c r="Z779" s="5"/>
      <c r="AO779" s="13"/>
      <c r="AS779" s="2"/>
      <c r="BS779" s="14"/>
    </row>
    <row r="780" spans="3:71" ht="12.75">
      <c r="C780" s="22"/>
      <c r="D780" s="5"/>
      <c r="E780" s="5"/>
      <c r="F780" s="6"/>
      <c r="G780" s="6"/>
      <c r="H780" s="5"/>
      <c r="I780" s="5"/>
      <c r="J780" s="5"/>
      <c r="K780" s="5"/>
      <c r="L780" s="5"/>
      <c r="M780" s="5"/>
      <c r="N780" s="5"/>
      <c r="O780" s="5"/>
      <c r="P780" s="5"/>
      <c r="Q780" s="5"/>
      <c r="R780" s="5"/>
      <c r="S780" s="5"/>
      <c r="T780" s="10"/>
      <c r="U780" s="10"/>
      <c r="V780" s="6"/>
      <c r="W780" s="11"/>
      <c r="X780" s="6"/>
      <c r="Y780" s="5"/>
      <c r="Z780" s="5"/>
      <c r="AO780" s="13"/>
      <c r="AS780" s="2"/>
      <c r="BS780" s="14"/>
    </row>
    <row r="781" spans="3:71" ht="12.75">
      <c r="C781" s="22"/>
      <c r="D781" s="5"/>
      <c r="E781" s="5"/>
      <c r="F781" s="6"/>
      <c r="G781" s="6"/>
      <c r="H781" s="5"/>
      <c r="I781" s="5"/>
      <c r="J781" s="5"/>
      <c r="K781" s="5"/>
      <c r="L781" s="5"/>
      <c r="M781" s="5"/>
      <c r="N781" s="5"/>
      <c r="O781" s="5"/>
      <c r="P781" s="5"/>
      <c r="Q781" s="5"/>
      <c r="R781" s="5"/>
      <c r="S781" s="5"/>
      <c r="T781" s="10"/>
      <c r="U781" s="10"/>
      <c r="V781" s="6"/>
      <c r="W781" s="11"/>
      <c r="X781" s="6"/>
      <c r="Y781" s="5"/>
      <c r="Z781" s="5"/>
      <c r="AO781" s="13"/>
      <c r="AS781" s="2"/>
      <c r="BS781" s="14"/>
    </row>
    <row r="782" spans="3:71" ht="12.75">
      <c r="C782" s="22"/>
      <c r="D782" s="5"/>
      <c r="E782" s="5"/>
      <c r="F782" s="6"/>
      <c r="G782" s="6"/>
      <c r="H782" s="5"/>
      <c r="I782" s="5"/>
      <c r="J782" s="5"/>
      <c r="K782" s="5"/>
      <c r="L782" s="5"/>
      <c r="M782" s="5"/>
      <c r="N782" s="5"/>
      <c r="O782" s="5"/>
      <c r="P782" s="5"/>
      <c r="Q782" s="5"/>
      <c r="R782" s="5"/>
      <c r="S782" s="5"/>
      <c r="T782" s="10"/>
      <c r="U782" s="10"/>
      <c r="V782" s="6"/>
      <c r="W782" s="11"/>
      <c r="X782" s="6"/>
      <c r="Y782" s="5"/>
      <c r="Z782" s="5"/>
      <c r="AO782" s="13"/>
      <c r="AS782" s="2"/>
      <c r="BS782" s="14"/>
    </row>
    <row r="783" spans="3:24" ht="12.75">
      <c r="C783" s="4"/>
      <c r="D783" s="4"/>
      <c r="E783" s="4"/>
      <c r="F783" s="1"/>
      <c r="G783" s="1"/>
      <c r="H783" s="1"/>
      <c r="I783" s="1"/>
      <c r="J783" s="1"/>
      <c r="K783" s="1"/>
      <c r="L783" s="1"/>
      <c r="M783" s="1"/>
      <c r="N783" s="1"/>
      <c r="O783" s="1"/>
      <c r="P783" s="1"/>
      <c r="Q783" s="1"/>
      <c r="R783" s="1"/>
      <c r="S783" s="1"/>
      <c r="T783" s="1"/>
      <c r="U783" s="1"/>
      <c r="V783" s="1"/>
      <c r="W783" s="1"/>
      <c r="X783" s="1"/>
    </row>
  </sheetData>
  <sheetProtection password="CFA3" sheet="1" objects="1" selectLockedCells="1"/>
  <mergeCells count="1">
    <mergeCell ref="J2:O4"/>
  </mergeCells>
  <conditionalFormatting sqref="U7:U47 W7:W47">
    <cfRule type="cellIs" priority="24" dxfId="10" operator="equal" stopIfTrue="1">
      <formula>"Gold"</formula>
    </cfRule>
    <cfRule type="cellIs" priority="25" dxfId="9" operator="equal" stopIfTrue="1">
      <formula>"Silver"</formula>
    </cfRule>
    <cfRule type="cellIs" priority="26" dxfId="8" operator="equal" stopIfTrue="1">
      <formula>"Bronze"</formula>
    </cfRule>
  </conditionalFormatting>
  <conditionalFormatting sqref="P7:P46">
    <cfRule type="expression" priority="16" dxfId="0" stopIfTrue="1">
      <formula>OR($CJ7="RED",$CU7="RED")</formula>
    </cfRule>
  </conditionalFormatting>
  <conditionalFormatting sqref="H7:H46">
    <cfRule type="expression" priority="15" dxfId="0" stopIfTrue="1">
      <formula>OR($CC7="RED",$CN7="RED")</formula>
    </cfRule>
  </conditionalFormatting>
  <conditionalFormatting sqref="S7:S46">
    <cfRule type="expression" priority="12" dxfId="0" stopIfTrue="1">
      <formula>OR($CL7="RED",$CW7="RED")</formula>
    </cfRule>
  </conditionalFormatting>
  <conditionalFormatting sqref="O7:O46">
    <cfRule type="expression" priority="11" dxfId="0" stopIfTrue="1">
      <formula>OR($CI7="RED",$CT7="RED")</formula>
    </cfRule>
  </conditionalFormatting>
  <conditionalFormatting sqref="N7:N46">
    <cfRule type="expression" priority="10" dxfId="0" stopIfTrue="1">
      <formula>OR($CH7="RED",$CS7="RED")</formula>
    </cfRule>
  </conditionalFormatting>
  <conditionalFormatting sqref="M7:M46">
    <cfRule type="expression" priority="9" dxfId="0" stopIfTrue="1">
      <formula>OR($CG7="RED",$CR7="RED")</formula>
    </cfRule>
  </conditionalFormatting>
  <conditionalFormatting sqref="J7:J46">
    <cfRule type="expression" priority="2" dxfId="0" stopIfTrue="1">
      <formula>OR($CE7="RED",$CP7="RED")</formula>
    </cfRule>
  </conditionalFormatting>
  <conditionalFormatting sqref="I7:I46">
    <cfRule type="expression" priority="1" dxfId="0" stopIfTrue="1">
      <formula>OR($CD7="RED",$CO7="RED")</formula>
    </cfRule>
  </conditionalFormatting>
  <printOptions/>
  <pageMargins left="0.17" right="0.5" top="0.23" bottom="0.22" header="0.2" footer="0.18"/>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Sheet4"/>
  <dimension ref="B4:I14"/>
  <sheetViews>
    <sheetView showGridLines="0" showRowColHeaders="0" zoomScale="75" zoomScaleNormal="75" zoomScalePageLayoutView="0" workbookViewId="0" topLeftCell="A1">
      <selection activeCell="I5" sqref="I5"/>
    </sheetView>
  </sheetViews>
  <sheetFormatPr defaultColWidth="9.140625" defaultRowHeight="12.75"/>
  <cols>
    <col min="1" max="1" width="3.28125" style="0" customWidth="1"/>
    <col min="2" max="2" width="30.7109375" style="0" customWidth="1"/>
    <col min="3" max="4" width="12.7109375" style="0" customWidth="1"/>
    <col min="5" max="9" width="14.8515625" style="0" customWidth="1"/>
  </cols>
  <sheetData>
    <row r="3" ht="13.5" thickBot="1"/>
    <row r="4" spans="2:9" ht="100.5" customHeight="1" thickBot="1">
      <c r="B4" s="201" t="s">
        <v>874</v>
      </c>
      <c r="C4" s="202" t="s">
        <v>853</v>
      </c>
      <c r="D4" s="202" t="s">
        <v>893</v>
      </c>
      <c r="E4" s="203" t="s">
        <v>2605</v>
      </c>
      <c r="F4" s="202" t="s">
        <v>2606</v>
      </c>
      <c r="G4" s="202" t="s">
        <v>2609</v>
      </c>
      <c r="H4" s="202" t="s">
        <v>2608</v>
      </c>
      <c r="I4" s="202" t="s">
        <v>2607</v>
      </c>
    </row>
    <row r="5" spans="2:9" ht="34.5" customHeight="1">
      <c r="B5" s="195"/>
      <c r="C5" s="196"/>
      <c r="D5" s="197"/>
      <c r="E5" s="198"/>
      <c r="F5" s="199"/>
      <c r="G5" s="198"/>
      <c r="H5" s="199"/>
      <c r="I5" s="200"/>
    </row>
    <row r="6" spans="2:9" ht="34.5" customHeight="1">
      <c r="B6" s="172"/>
      <c r="C6" s="175"/>
      <c r="D6" s="180"/>
      <c r="E6" s="181"/>
      <c r="F6" s="180"/>
      <c r="G6" s="177"/>
      <c r="H6" s="178"/>
      <c r="I6" s="179"/>
    </row>
    <row r="7" spans="2:9" ht="34.5" customHeight="1">
      <c r="B7" s="171"/>
      <c r="C7" s="175"/>
      <c r="D7" s="176"/>
      <c r="E7" s="181"/>
      <c r="F7" s="180"/>
      <c r="G7" s="177"/>
      <c r="H7" s="178"/>
      <c r="I7" s="179"/>
    </row>
    <row r="8" spans="2:9" ht="34.5" customHeight="1">
      <c r="B8" s="172"/>
      <c r="C8" s="175"/>
      <c r="D8" s="176"/>
      <c r="E8" s="177"/>
      <c r="F8" s="178"/>
      <c r="G8" s="177"/>
      <c r="H8" s="178"/>
      <c r="I8" s="179"/>
    </row>
    <row r="9" spans="2:9" ht="34.5" customHeight="1">
      <c r="B9" s="171"/>
      <c r="C9" s="175"/>
      <c r="D9" s="176"/>
      <c r="E9" s="181"/>
      <c r="F9" s="180"/>
      <c r="G9" s="177"/>
      <c r="H9" s="178"/>
      <c r="I9" s="179"/>
    </row>
    <row r="10" spans="2:9" ht="34.5" customHeight="1">
      <c r="B10" s="173"/>
      <c r="C10" s="175"/>
      <c r="D10" s="182"/>
      <c r="E10" s="183"/>
      <c r="F10" s="184"/>
      <c r="G10" s="185"/>
      <c r="H10" s="186"/>
      <c r="I10" s="187"/>
    </row>
    <row r="11" spans="2:9" ht="34.5" customHeight="1">
      <c r="B11" s="173"/>
      <c r="C11" s="175"/>
      <c r="D11" s="182"/>
      <c r="E11" s="183"/>
      <c r="F11" s="184"/>
      <c r="G11" s="185"/>
      <c r="H11" s="186"/>
      <c r="I11" s="187"/>
    </row>
    <row r="12" spans="2:9" ht="34.5" customHeight="1">
      <c r="B12" s="173"/>
      <c r="C12" s="175"/>
      <c r="D12" s="182"/>
      <c r="E12" s="183"/>
      <c r="F12" s="184"/>
      <c r="G12" s="185"/>
      <c r="H12" s="186"/>
      <c r="I12" s="187"/>
    </row>
    <row r="13" spans="2:9" ht="34.5" customHeight="1">
      <c r="B13" s="173"/>
      <c r="C13" s="175"/>
      <c r="D13" s="182"/>
      <c r="E13" s="183"/>
      <c r="F13" s="184"/>
      <c r="G13" s="185"/>
      <c r="H13" s="186"/>
      <c r="I13" s="187"/>
    </row>
    <row r="14" spans="2:9" ht="34.5" customHeight="1" thickBot="1">
      <c r="B14" s="174"/>
      <c r="C14" s="188"/>
      <c r="D14" s="189"/>
      <c r="E14" s="190"/>
      <c r="F14" s="191"/>
      <c r="G14" s="192"/>
      <c r="H14" s="193"/>
      <c r="I14" s="194"/>
    </row>
  </sheetData>
  <sheetProtection/>
  <dataValidations count="5">
    <dataValidation errorStyle="warning" type="whole" allowBlank="1" showInputMessage="1" showErrorMessage="1" errorTitle="Correct Number?" error="Should be a whole number between 1 and 70" sqref="F5:F14">
      <formula1>1</formula1>
      <formula2>70</formula2>
    </dataValidation>
    <dataValidation errorStyle="warning" type="decimal" allowBlank="1" showInputMessage="1" showErrorMessage="1" errorTitle="Correct Distance?" error="Should be between 0.01 metres and 2.80 metres " sqref="E5:E14">
      <formula1>0.01</formula1>
      <formula2>3</formula2>
    </dataValidation>
    <dataValidation errorStyle="warning" type="list" allowBlank="1" showDropDown="1" showInputMessage="1" showErrorMessage="1" errorTitle="Incorrect Number or Format" error="Distances must be entered in 0.25cm bands." sqref="G5:G14">
      <formula1>$W$11:$W$71</formula1>
    </dataValidation>
    <dataValidation errorStyle="warning" type="list" allowBlank="1" showDropDown="1" showInputMessage="1" showErrorMessage="1" errorTitle="Correct Number?" error="Should be to one decimal place between 24.0 and 90.0" sqref="I5:I14">
      <formula1>$W$151:$W$811</formula1>
    </dataValidation>
    <dataValidation errorStyle="warning" type="whole" allowBlank="1" showInputMessage="1" showErrorMessage="1" errorTitle="Correct Number?" error="Should be whole number between 1 and 70" sqref="H5:H14">
      <formula1>1</formula1>
      <formula2>80</formula2>
    </dataValidation>
  </dataValidations>
  <printOptions/>
  <pageMargins left="0.25" right="0.25"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Sheet6"/>
  <dimension ref="B1:U43"/>
  <sheetViews>
    <sheetView zoomScalePageLayoutView="0" workbookViewId="0" topLeftCell="A1">
      <selection activeCell="N40" sqref="N40"/>
    </sheetView>
  </sheetViews>
  <sheetFormatPr defaultColWidth="9.140625" defaultRowHeight="12.75" outlineLevelCol="1"/>
  <cols>
    <col min="1" max="1" width="2.7109375" style="0" customWidth="1"/>
    <col min="2" max="3" width="13.7109375" style="0" customWidth="1"/>
    <col min="4" max="10" width="13.7109375" style="25" customWidth="1"/>
    <col min="11" max="13" width="13.7109375" style="25" customWidth="1" outlineLevel="1"/>
  </cols>
  <sheetData>
    <row r="1" spans="2:17" ht="12.75">
      <c r="B1" s="336" t="s">
        <v>2604</v>
      </c>
      <c r="C1" s="336"/>
      <c r="D1" s="336"/>
      <c r="E1" s="336"/>
      <c r="F1" s="336"/>
      <c r="G1" s="336"/>
      <c r="H1" s="336"/>
      <c r="I1" s="336"/>
      <c r="J1" s="336"/>
      <c r="K1" s="316"/>
      <c r="L1" s="316"/>
      <c r="M1" s="316"/>
      <c r="N1" s="316"/>
      <c r="O1" s="316"/>
      <c r="P1" s="316"/>
      <c r="Q1" s="316"/>
    </row>
    <row r="2" ht="13.5" thickBot="1"/>
    <row r="3" spans="2:13" ht="42" customHeight="1" thickBot="1">
      <c r="B3" s="212" t="s">
        <v>2561</v>
      </c>
      <c r="C3" s="213" t="s">
        <v>2562</v>
      </c>
      <c r="D3" s="214" t="str">
        <f>Input!H7</f>
        <v> Year Group</v>
      </c>
      <c r="E3" s="214" t="str">
        <f>Input!J7</f>
        <v> Boy or Girl</v>
      </c>
      <c r="F3" s="214" t="str">
        <f>Input!L7</f>
        <v> Jumper</v>
      </c>
      <c r="G3" s="214" t="str">
        <f>Input!M7</f>
        <v> Bouncer</v>
      </c>
      <c r="H3" s="214" t="str">
        <f>Input!N7</f>
        <v> Pitcher</v>
      </c>
      <c r="I3" s="214" t="str">
        <f>Input!P7</f>
        <v> Runner</v>
      </c>
      <c r="J3" s="215" t="str">
        <f>Input!Q7</f>
        <v> Thrower</v>
      </c>
      <c r="K3" s="229" t="str">
        <f>Input!A7</f>
        <v> Student from a BAME Background?</v>
      </c>
      <c r="L3" s="229" t="str">
        <f>Input!B7</f>
        <v> Disability</v>
      </c>
      <c r="M3" s="229">
        <f>Input!C7</f>
        <v>0</v>
      </c>
    </row>
    <row r="4" spans="2:21" ht="15">
      <c r="B4" s="209" t="str">
        <f>IF(Input!H$3=0," ",Input!H$3)</f>
        <v> </v>
      </c>
      <c r="C4" s="204" t="str">
        <f>IF(Input!H$4=0," ",Input!H$4)</f>
        <v>Manchester</v>
      </c>
      <c r="D4" s="204" t="str">
        <f>IF(Input!H10=0," ",Input!H10)</f>
        <v> </v>
      </c>
      <c r="E4" s="204" t="str">
        <f>IF(Input!J10=0," ",Input!J10)</f>
        <v> </v>
      </c>
      <c r="F4" s="204" t="str">
        <f>IF(Input!L10=0," ",Input!L10)</f>
        <v> </v>
      </c>
      <c r="G4" s="204" t="str">
        <f>IF(Input!M10=0," ",Input!M10)</f>
        <v> </v>
      </c>
      <c r="H4" s="204" t="str">
        <f>IF(Input!N10=0," ",Input!N10)</f>
        <v> </v>
      </c>
      <c r="I4" s="204" t="str">
        <f>IF(Input!P10=0," ",Input!P10)</f>
        <v> </v>
      </c>
      <c r="J4" s="208" t="str">
        <f>IF(Input!Q10=0," ",Input!Q10)</f>
        <v> </v>
      </c>
      <c r="K4" s="230" t="str">
        <f>IF(Input!A10=0," ",Input!A10)</f>
        <v> </v>
      </c>
      <c r="L4" s="231" t="str">
        <f>IF(Input!B10=0," ",Input!B10)</f>
        <v> </v>
      </c>
      <c r="M4" s="232" t="str">
        <f>IF(Input!C10=0," ",Input!C10)</f>
        <v> </v>
      </c>
      <c r="O4" s="327" t="s">
        <v>2563</v>
      </c>
      <c r="P4" s="328"/>
      <c r="Q4" s="329"/>
      <c r="R4" s="226"/>
      <c r="S4" s="226"/>
      <c r="T4" s="226"/>
      <c r="U4" s="226"/>
    </row>
    <row r="5" spans="2:21" ht="15">
      <c r="B5" s="209" t="str">
        <f>IF(Input!H$3=0," ",Input!H$3)</f>
        <v> </v>
      </c>
      <c r="C5" s="204" t="str">
        <f>IF(Input!H$4=0," ",Input!H$4)</f>
        <v>Manchester</v>
      </c>
      <c r="D5" s="204" t="str">
        <f>IF(Input!H11=0," ",Input!H11)</f>
        <v> </v>
      </c>
      <c r="E5" s="204" t="str">
        <f>IF(Input!J11=0," ",Input!J11)</f>
        <v> </v>
      </c>
      <c r="F5" s="204" t="str">
        <f>IF(Input!L11=0," ",Input!L11)</f>
        <v> </v>
      </c>
      <c r="G5" s="204" t="str">
        <f>IF(Input!M11=0," ",Input!M11)</f>
        <v> </v>
      </c>
      <c r="H5" s="204" t="str">
        <f>IF(Input!N11=0," ",Input!N11)</f>
        <v> </v>
      </c>
      <c r="I5" s="204" t="str">
        <f>IF(Input!P11=0," ",Input!P11)</f>
        <v> </v>
      </c>
      <c r="J5" s="208" t="str">
        <f>IF(Input!Q11=0," ",Input!Q11)</f>
        <v> </v>
      </c>
      <c r="K5" s="209" t="str">
        <f>IF(Input!A11=0," ",Input!A11)</f>
        <v> </v>
      </c>
      <c r="L5" s="204" t="str">
        <f>IF(Input!B11=0," ",Input!B11)</f>
        <v> </v>
      </c>
      <c r="M5" s="208" t="str">
        <f>IF(Input!C11=0," ",Input!C11)</f>
        <v> </v>
      </c>
      <c r="O5" s="330"/>
      <c r="P5" s="331"/>
      <c r="Q5" s="332"/>
      <c r="R5" s="226"/>
      <c r="S5" s="226"/>
      <c r="T5" s="226"/>
      <c r="U5" s="226"/>
    </row>
    <row r="6" spans="2:21" ht="15">
      <c r="B6" s="209" t="str">
        <f>IF(Input!H$3=0," ",Input!H$3)</f>
        <v> </v>
      </c>
      <c r="C6" s="204" t="str">
        <f>IF(Input!H$4=0," ",Input!H$4)</f>
        <v>Manchester</v>
      </c>
      <c r="D6" s="204" t="str">
        <f>IF(Input!H12=0," ",Input!H12)</f>
        <v> </v>
      </c>
      <c r="E6" s="204" t="str">
        <f>IF(Input!J12=0," ",Input!J12)</f>
        <v> </v>
      </c>
      <c r="F6" s="204" t="str">
        <f>IF(Input!L12=0," ",Input!L12)</f>
        <v> </v>
      </c>
      <c r="G6" s="204" t="str">
        <f>IF(Input!M12=0," ",Input!M12)</f>
        <v> </v>
      </c>
      <c r="H6" s="204" t="str">
        <f>IF(Input!N12=0," ",Input!N12)</f>
        <v> </v>
      </c>
      <c r="I6" s="204" t="str">
        <f>IF(Input!P12=0," ",Input!P12)</f>
        <v> </v>
      </c>
      <c r="J6" s="208" t="str">
        <f>IF(Input!Q12=0," ",Input!Q12)</f>
        <v> </v>
      </c>
      <c r="K6" s="209" t="str">
        <f>IF(Input!A12=0," ",Input!A12)</f>
        <v> </v>
      </c>
      <c r="L6" s="204" t="str">
        <f>IF(Input!B12=0," ",Input!B12)</f>
        <v> </v>
      </c>
      <c r="M6" s="208" t="str">
        <f>IF(Input!C12=0," ",Input!C12)</f>
        <v> </v>
      </c>
      <c r="O6" s="330"/>
      <c r="P6" s="331"/>
      <c r="Q6" s="332"/>
      <c r="R6" s="226"/>
      <c r="S6" s="226"/>
      <c r="T6" s="226"/>
      <c r="U6" s="226"/>
    </row>
    <row r="7" spans="2:21" ht="15">
      <c r="B7" s="209" t="str">
        <f>IF(Input!H$3=0," ",Input!H$3)</f>
        <v> </v>
      </c>
      <c r="C7" s="204" t="str">
        <f>IF(Input!H$4=0," ",Input!H$4)</f>
        <v>Manchester</v>
      </c>
      <c r="D7" s="204" t="str">
        <f>IF(Input!H13=0," ",Input!H13)</f>
        <v> </v>
      </c>
      <c r="E7" s="204" t="str">
        <f>IF(Input!J13=0," ",Input!J13)</f>
        <v> </v>
      </c>
      <c r="F7" s="204" t="str">
        <f>IF(Input!L13=0," ",Input!L13)</f>
        <v> </v>
      </c>
      <c r="G7" s="204" t="str">
        <f>IF(Input!M13=0," ",Input!M13)</f>
        <v> </v>
      </c>
      <c r="H7" s="204" t="str">
        <f>IF(Input!N13=0," ",Input!N13)</f>
        <v> </v>
      </c>
      <c r="I7" s="204" t="str">
        <f>IF(Input!P13=0," ",Input!P13)</f>
        <v> </v>
      </c>
      <c r="J7" s="208" t="str">
        <f>IF(Input!Q13=0," ",Input!Q13)</f>
        <v> </v>
      </c>
      <c r="K7" s="209" t="str">
        <f>IF(Input!A13=0," ",Input!A13)</f>
        <v> </v>
      </c>
      <c r="L7" s="204" t="str">
        <f>IF(Input!B13=0," ",Input!B13)</f>
        <v> </v>
      </c>
      <c r="M7" s="208" t="str">
        <f>IF(Input!C13=0," ",Input!C13)</f>
        <v> </v>
      </c>
      <c r="O7" s="330"/>
      <c r="P7" s="331"/>
      <c r="Q7" s="332"/>
      <c r="R7" s="226"/>
      <c r="S7" s="226"/>
      <c r="T7" s="226"/>
      <c r="U7" s="226"/>
    </row>
    <row r="8" spans="2:21" ht="15">
      <c r="B8" s="209" t="str">
        <f>IF(Input!H$3=0," ",Input!H$3)</f>
        <v> </v>
      </c>
      <c r="C8" s="204" t="str">
        <f>IF(Input!H$4=0," ",Input!H$4)</f>
        <v>Manchester</v>
      </c>
      <c r="D8" s="204" t="str">
        <f>IF(Input!H14=0," ",Input!H14)</f>
        <v> </v>
      </c>
      <c r="E8" s="204" t="str">
        <f>IF(Input!J14=0," ",Input!J14)</f>
        <v> </v>
      </c>
      <c r="F8" s="204" t="str">
        <f>IF(Input!L14=0," ",Input!L14)</f>
        <v> </v>
      </c>
      <c r="G8" s="204" t="str">
        <f>IF(Input!M14=0," ",Input!M14)</f>
        <v> </v>
      </c>
      <c r="H8" s="204" t="str">
        <f>IF(Input!N14=0," ",Input!N14)</f>
        <v> </v>
      </c>
      <c r="I8" s="204" t="str">
        <f>IF(Input!P14=0," ",Input!P14)</f>
        <v> </v>
      </c>
      <c r="J8" s="208" t="str">
        <f>IF(Input!Q14=0," ",Input!Q14)</f>
        <v> </v>
      </c>
      <c r="K8" s="209" t="str">
        <f>IF(Input!A14=0," ",Input!A14)</f>
        <v> </v>
      </c>
      <c r="L8" s="204" t="str">
        <f>IF(Input!B14=0," ",Input!B14)</f>
        <v> </v>
      </c>
      <c r="M8" s="208" t="str">
        <f>IF(Input!C14=0," ",Input!C14)</f>
        <v> </v>
      </c>
      <c r="O8" s="330"/>
      <c r="P8" s="331"/>
      <c r="Q8" s="332"/>
      <c r="R8" s="226"/>
      <c r="S8" s="226"/>
      <c r="T8" s="226"/>
      <c r="U8" s="226"/>
    </row>
    <row r="9" spans="2:21" ht="15">
      <c r="B9" s="209" t="str">
        <f>IF(Input!H$3=0," ",Input!H$3)</f>
        <v> </v>
      </c>
      <c r="C9" s="204" t="str">
        <f>IF(Input!H$4=0," ",Input!H$4)</f>
        <v>Manchester</v>
      </c>
      <c r="D9" s="204" t="str">
        <f>IF(Input!H15=0," ",Input!H15)</f>
        <v> </v>
      </c>
      <c r="E9" s="204" t="str">
        <f>IF(Input!J15=0," ",Input!J15)</f>
        <v> </v>
      </c>
      <c r="F9" s="204" t="str">
        <f>IF(Input!L15=0," ",Input!L15)</f>
        <v> </v>
      </c>
      <c r="G9" s="204" t="str">
        <f>IF(Input!M15=0," ",Input!M15)</f>
        <v> </v>
      </c>
      <c r="H9" s="204" t="str">
        <f>IF(Input!N15=0," ",Input!N15)</f>
        <v> </v>
      </c>
      <c r="I9" s="204" t="str">
        <f>IF(Input!P15=0," ",Input!P15)</f>
        <v> </v>
      </c>
      <c r="J9" s="208" t="str">
        <f>IF(Input!Q15=0," ",Input!Q15)</f>
        <v> </v>
      </c>
      <c r="K9" s="209" t="str">
        <f>IF(Input!A15=0," ",Input!A15)</f>
        <v> </v>
      </c>
      <c r="L9" s="204" t="str">
        <f>IF(Input!B15=0," ",Input!B15)</f>
        <v> </v>
      </c>
      <c r="M9" s="208" t="str">
        <f>IF(Input!C15=0," ",Input!C15)</f>
        <v> </v>
      </c>
      <c r="O9" s="330"/>
      <c r="P9" s="331"/>
      <c r="Q9" s="332"/>
      <c r="R9" s="226"/>
      <c r="S9" s="226"/>
      <c r="T9" s="226"/>
      <c r="U9" s="226"/>
    </row>
    <row r="10" spans="2:21" ht="15">
      <c r="B10" s="209" t="str">
        <f>IF(Input!H$3=0," ",Input!H$3)</f>
        <v> </v>
      </c>
      <c r="C10" s="204" t="str">
        <f>IF(Input!H$4=0," ",Input!H$4)</f>
        <v>Manchester</v>
      </c>
      <c r="D10" s="204" t="str">
        <f>IF(Input!H16=0," ",Input!H16)</f>
        <v> </v>
      </c>
      <c r="E10" s="204" t="str">
        <f>IF(Input!J16=0," ",Input!J16)</f>
        <v> </v>
      </c>
      <c r="F10" s="204" t="str">
        <f>IF(Input!L16=0," ",Input!L16)</f>
        <v> </v>
      </c>
      <c r="G10" s="204" t="str">
        <f>IF(Input!M16=0," ",Input!M16)</f>
        <v> </v>
      </c>
      <c r="H10" s="204" t="str">
        <f>IF(Input!N16=0," ",Input!N16)</f>
        <v> </v>
      </c>
      <c r="I10" s="204" t="str">
        <f>IF(Input!P16=0," ",Input!P16)</f>
        <v> </v>
      </c>
      <c r="J10" s="208" t="str">
        <f>IF(Input!Q16=0," ",Input!Q16)</f>
        <v> </v>
      </c>
      <c r="K10" s="209" t="str">
        <f>IF(Input!A16=0," ",Input!A16)</f>
        <v> </v>
      </c>
      <c r="L10" s="204" t="str">
        <f>IF(Input!B16=0," ",Input!B16)</f>
        <v> </v>
      </c>
      <c r="M10" s="208" t="str">
        <f>IF(Input!C16=0," ",Input!C16)</f>
        <v> </v>
      </c>
      <c r="O10" s="330"/>
      <c r="P10" s="331"/>
      <c r="Q10" s="332"/>
      <c r="R10" s="226"/>
      <c r="S10" s="226"/>
      <c r="T10" s="226"/>
      <c r="U10" s="226"/>
    </row>
    <row r="11" spans="2:21" ht="15">
      <c r="B11" s="209" t="str">
        <f>IF(Input!H$3=0," ",Input!H$3)</f>
        <v> </v>
      </c>
      <c r="C11" s="204" t="str">
        <f>IF(Input!H$4=0," ",Input!H$4)</f>
        <v>Manchester</v>
      </c>
      <c r="D11" s="204" t="str">
        <f>IF(Input!H17=0," ",Input!H17)</f>
        <v> </v>
      </c>
      <c r="E11" s="204" t="str">
        <f>IF(Input!J17=0," ",Input!J17)</f>
        <v> </v>
      </c>
      <c r="F11" s="204" t="str">
        <f>IF(Input!L17=0," ",Input!L17)</f>
        <v> </v>
      </c>
      <c r="G11" s="204" t="str">
        <f>IF(Input!M17=0," ",Input!M17)</f>
        <v> </v>
      </c>
      <c r="H11" s="204" t="str">
        <f>IF(Input!N17=0," ",Input!N17)</f>
        <v> </v>
      </c>
      <c r="I11" s="204" t="str">
        <f>IF(Input!P17=0," ",Input!P17)</f>
        <v> </v>
      </c>
      <c r="J11" s="208" t="str">
        <f>IF(Input!Q17=0," ",Input!Q17)</f>
        <v> </v>
      </c>
      <c r="K11" s="209" t="str">
        <f>IF(Input!A17=0," ",Input!A17)</f>
        <v> </v>
      </c>
      <c r="L11" s="204" t="str">
        <f>IF(Input!B17=0," ",Input!B17)</f>
        <v> </v>
      </c>
      <c r="M11" s="208" t="str">
        <f>IF(Input!C17=0," ",Input!C17)</f>
        <v> </v>
      </c>
      <c r="O11" s="330"/>
      <c r="P11" s="331"/>
      <c r="Q11" s="332"/>
      <c r="R11" s="226"/>
      <c r="S11" s="226"/>
      <c r="T11" s="226"/>
      <c r="U11" s="226"/>
    </row>
    <row r="12" spans="2:21" ht="15">
      <c r="B12" s="209" t="str">
        <f>IF(Input!H$3=0," ",Input!H$3)</f>
        <v> </v>
      </c>
      <c r="C12" s="204" t="str">
        <f>IF(Input!H$4=0," ",Input!H$4)</f>
        <v>Manchester</v>
      </c>
      <c r="D12" s="204" t="str">
        <f>IF(Input!H18=0," ",Input!H18)</f>
        <v> </v>
      </c>
      <c r="E12" s="204" t="str">
        <f>IF(Input!J18=0," ",Input!J18)</f>
        <v> </v>
      </c>
      <c r="F12" s="204" t="str">
        <f>IF(Input!L18=0," ",Input!L18)</f>
        <v> </v>
      </c>
      <c r="G12" s="204" t="str">
        <f>IF(Input!M18=0," ",Input!M18)</f>
        <v> </v>
      </c>
      <c r="H12" s="204" t="str">
        <f>IF(Input!N18=0," ",Input!N18)</f>
        <v> </v>
      </c>
      <c r="I12" s="204" t="str">
        <f>IF(Input!P18=0," ",Input!P18)</f>
        <v> </v>
      </c>
      <c r="J12" s="208" t="str">
        <f>IF(Input!Q18=0," ",Input!Q18)</f>
        <v> </v>
      </c>
      <c r="K12" s="209" t="str">
        <f>IF(Input!A18=0," ",Input!A18)</f>
        <v> </v>
      </c>
      <c r="L12" s="204" t="str">
        <f>IF(Input!B18=0," ",Input!B18)</f>
        <v> </v>
      </c>
      <c r="M12" s="208" t="str">
        <f>IF(Input!C18=0," ",Input!C18)</f>
        <v> </v>
      </c>
      <c r="O12" s="330"/>
      <c r="P12" s="331"/>
      <c r="Q12" s="332"/>
      <c r="R12" s="226"/>
      <c r="S12" s="226"/>
      <c r="T12" s="226"/>
      <c r="U12" s="226"/>
    </row>
    <row r="13" spans="2:21" ht="15">
      <c r="B13" s="209" t="str">
        <f>IF(Input!H$3=0," ",Input!H$3)</f>
        <v> </v>
      </c>
      <c r="C13" s="204" t="str">
        <f>IF(Input!H$4=0," ",Input!H$4)</f>
        <v>Manchester</v>
      </c>
      <c r="D13" s="204" t="str">
        <f>IF(Input!H19=0," ",Input!H19)</f>
        <v> </v>
      </c>
      <c r="E13" s="204" t="str">
        <f>IF(Input!J19=0," ",Input!J19)</f>
        <v> </v>
      </c>
      <c r="F13" s="204" t="str">
        <f>IF(Input!L19=0," ",Input!L19)</f>
        <v> </v>
      </c>
      <c r="G13" s="204" t="str">
        <f>IF(Input!M19=0," ",Input!M19)</f>
        <v> </v>
      </c>
      <c r="H13" s="204" t="str">
        <f>IF(Input!N19=0," ",Input!N19)</f>
        <v> </v>
      </c>
      <c r="I13" s="204" t="str">
        <f>IF(Input!P19=0," ",Input!P19)</f>
        <v> </v>
      </c>
      <c r="J13" s="208" t="str">
        <f>IF(Input!Q19=0," ",Input!Q19)</f>
        <v> </v>
      </c>
      <c r="K13" s="209" t="str">
        <f>IF(Input!A19=0," ",Input!A19)</f>
        <v> </v>
      </c>
      <c r="L13" s="204" t="str">
        <f>IF(Input!B19=0," ",Input!B19)</f>
        <v> </v>
      </c>
      <c r="M13" s="208" t="str">
        <f>IF(Input!C19=0," ",Input!C19)</f>
        <v> </v>
      </c>
      <c r="O13" s="330"/>
      <c r="P13" s="331"/>
      <c r="Q13" s="332"/>
      <c r="R13" s="226"/>
      <c r="S13" s="226"/>
      <c r="T13" s="226"/>
      <c r="U13" s="226"/>
    </row>
    <row r="14" spans="2:17" ht="12.75">
      <c r="B14" s="209" t="str">
        <f>IF(Input!H$3=0," ",Input!H$3)</f>
        <v> </v>
      </c>
      <c r="C14" s="204" t="str">
        <f>IF(Input!H$4=0," ",Input!H$4)</f>
        <v>Manchester</v>
      </c>
      <c r="D14" s="204" t="str">
        <f>IF(Input!H20=0," ",Input!H20)</f>
        <v> </v>
      </c>
      <c r="E14" s="204" t="str">
        <f>IF(Input!J20=0," ",Input!J20)</f>
        <v> </v>
      </c>
      <c r="F14" s="204" t="str">
        <f>IF(Input!L20=0," ",Input!L20)</f>
        <v> </v>
      </c>
      <c r="G14" s="204" t="str">
        <f>IF(Input!M20=0," ",Input!M20)</f>
        <v> </v>
      </c>
      <c r="H14" s="204" t="str">
        <f>IF(Input!N20=0," ",Input!N20)</f>
        <v> </v>
      </c>
      <c r="I14" s="204" t="str">
        <f>IF(Input!P20=0," ",Input!P20)</f>
        <v> </v>
      </c>
      <c r="J14" s="208" t="str">
        <f>IF(Input!Q20=0," ",Input!Q20)</f>
        <v> </v>
      </c>
      <c r="K14" s="209" t="str">
        <f>IF(Input!A20=0," ",Input!A20)</f>
        <v> </v>
      </c>
      <c r="L14" s="204" t="str">
        <f>IF(Input!B20=0," ",Input!B20)</f>
        <v> </v>
      </c>
      <c r="M14" s="208" t="str">
        <f>IF(Input!C20=0," ",Input!C20)</f>
        <v> </v>
      </c>
      <c r="O14" s="330"/>
      <c r="P14" s="331"/>
      <c r="Q14" s="332"/>
    </row>
    <row r="15" spans="2:17" ht="12.75">
      <c r="B15" s="209" t="str">
        <f>IF(Input!H$3=0," ",Input!H$3)</f>
        <v> </v>
      </c>
      <c r="C15" s="204" t="str">
        <f>IF(Input!H$4=0," ",Input!H$4)</f>
        <v>Manchester</v>
      </c>
      <c r="D15" s="204" t="str">
        <f>IF(Input!H21=0," ",Input!H21)</f>
        <v> </v>
      </c>
      <c r="E15" s="204" t="str">
        <f>IF(Input!J21=0," ",Input!J21)</f>
        <v> </v>
      </c>
      <c r="F15" s="204" t="str">
        <f>IF(Input!L21=0," ",Input!L21)</f>
        <v> </v>
      </c>
      <c r="G15" s="204" t="str">
        <f>IF(Input!M21=0," ",Input!M21)</f>
        <v> </v>
      </c>
      <c r="H15" s="204" t="str">
        <f>IF(Input!N21=0," ",Input!N21)</f>
        <v> </v>
      </c>
      <c r="I15" s="204" t="str">
        <f>IF(Input!P21=0," ",Input!P21)</f>
        <v> </v>
      </c>
      <c r="J15" s="208" t="str">
        <f>IF(Input!Q21=0," ",Input!Q21)</f>
        <v> </v>
      </c>
      <c r="K15" s="209" t="str">
        <f>IF(Input!A21=0," ",Input!A21)</f>
        <v> </v>
      </c>
      <c r="L15" s="204" t="str">
        <f>IF(Input!B21=0," ",Input!B21)</f>
        <v> </v>
      </c>
      <c r="M15" s="208" t="str">
        <f>IF(Input!C21=0," ",Input!C21)</f>
        <v> </v>
      </c>
      <c r="O15" s="330"/>
      <c r="P15" s="331"/>
      <c r="Q15" s="332"/>
    </row>
    <row r="16" spans="2:17" ht="12.75">
      <c r="B16" s="209" t="str">
        <f>IF(Input!H$3=0," ",Input!H$3)</f>
        <v> </v>
      </c>
      <c r="C16" s="204" t="str">
        <f>IF(Input!H$4=0," ",Input!H$4)</f>
        <v>Manchester</v>
      </c>
      <c r="D16" s="204" t="str">
        <f>IF(Input!H22=0," ",Input!H22)</f>
        <v> </v>
      </c>
      <c r="E16" s="204" t="str">
        <f>IF(Input!J22=0," ",Input!J22)</f>
        <v> </v>
      </c>
      <c r="F16" s="204" t="str">
        <f>IF(Input!L22=0," ",Input!L22)</f>
        <v> </v>
      </c>
      <c r="G16" s="204" t="str">
        <f>IF(Input!M22=0," ",Input!M22)</f>
        <v> </v>
      </c>
      <c r="H16" s="204" t="str">
        <f>IF(Input!N22=0," ",Input!N22)</f>
        <v> </v>
      </c>
      <c r="I16" s="204" t="str">
        <f>IF(Input!P22=0," ",Input!P22)</f>
        <v> </v>
      </c>
      <c r="J16" s="208" t="str">
        <f>IF(Input!Q22=0," ",Input!Q22)</f>
        <v> </v>
      </c>
      <c r="K16" s="209" t="str">
        <f>IF(Input!A22=0," ",Input!A22)</f>
        <v> </v>
      </c>
      <c r="L16" s="204" t="str">
        <f>IF(Input!B22=0," ",Input!B22)</f>
        <v> </v>
      </c>
      <c r="M16" s="208" t="str">
        <f>IF(Input!C22=0," ",Input!C22)</f>
        <v> </v>
      </c>
      <c r="O16" s="330"/>
      <c r="P16" s="331"/>
      <c r="Q16" s="332"/>
    </row>
    <row r="17" spans="2:17" ht="12.75">
      <c r="B17" s="209" t="str">
        <f>IF(Input!H$3=0," ",Input!H$3)</f>
        <v> </v>
      </c>
      <c r="C17" s="204" t="str">
        <f>IF(Input!H$4=0," ",Input!H$4)</f>
        <v>Manchester</v>
      </c>
      <c r="D17" s="204" t="str">
        <f>IF(Input!H23=0," ",Input!H23)</f>
        <v> </v>
      </c>
      <c r="E17" s="204" t="str">
        <f>IF(Input!J23=0," ",Input!J23)</f>
        <v> </v>
      </c>
      <c r="F17" s="204" t="str">
        <f>IF(Input!L23=0," ",Input!L23)</f>
        <v> </v>
      </c>
      <c r="G17" s="204" t="str">
        <f>IF(Input!M23=0," ",Input!M23)</f>
        <v> </v>
      </c>
      <c r="H17" s="204" t="str">
        <f>IF(Input!N23=0," ",Input!N23)</f>
        <v> </v>
      </c>
      <c r="I17" s="204" t="str">
        <f>IF(Input!P23=0," ",Input!P23)</f>
        <v> </v>
      </c>
      <c r="J17" s="208" t="str">
        <f>IF(Input!Q23=0," ",Input!Q23)</f>
        <v> </v>
      </c>
      <c r="K17" s="209" t="str">
        <f>IF(Input!A23=0," ",Input!A23)</f>
        <v> </v>
      </c>
      <c r="L17" s="204" t="str">
        <f>IF(Input!B23=0," ",Input!B23)</f>
        <v> </v>
      </c>
      <c r="M17" s="208" t="str">
        <f>IF(Input!C23=0," ",Input!C23)</f>
        <v> </v>
      </c>
      <c r="O17" s="330"/>
      <c r="P17" s="331"/>
      <c r="Q17" s="332"/>
    </row>
    <row r="18" spans="2:17" ht="12.75">
      <c r="B18" s="209" t="str">
        <f>IF(Input!H$3=0," ",Input!H$3)</f>
        <v> </v>
      </c>
      <c r="C18" s="204" t="str">
        <f>IF(Input!H$4=0," ",Input!H$4)</f>
        <v>Manchester</v>
      </c>
      <c r="D18" s="204" t="str">
        <f>IF(Input!H24=0," ",Input!H24)</f>
        <v> </v>
      </c>
      <c r="E18" s="204" t="str">
        <f>IF(Input!J24=0," ",Input!J24)</f>
        <v> </v>
      </c>
      <c r="F18" s="204" t="str">
        <f>IF(Input!L24=0," ",Input!L24)</f>
        <v> </v>
      </c>
      <c r="G18" s="204" t="str">
        <f>IF(Input!M24=0," ",Input!M24)</f>
        <v> </v>
      </c>
      <c r="H18" s="204" t="str">
        <f>IF(Input!N24=0," ",Input!N24)</f>
        <v> </v>
      </c>
      <c r="I18" s="204" t="str">
        <f>IF(Input!P24=0," ",Input!P24)</f>
        <v> </v>
      </c>
      <c r="J18" s="208" t="str">
        <f>IF(Input!Q24=0," ",Input!Q24)</f>
        <v> </v>
      </c>
      <c r="K18" s="209" t="str">
        <f>IF(Input!A24=0," ",Input!A24)</f>
        <v> </v>
      </c>
      <c r="L18" s="204" t="str">
        <f>IF(Input!B24=0," ",Input!B24)</f>
        <v> </v>
      </c>
      <c r="M18" s="208" t="str">
        <f>IF(Input!C24=0," ",Input!C24)</f>
        <v> </v>
      </c>
      <c r="O18" s="330"/>
      <c r="P18" s="331"/>
      <c r="Q18" s="332"/>
    </row>
    <row r="19" spans="2:17" ht="12.75">
      <c r="B19" s="209" t="str">
        <f>IF(Input!H$3=0," ",Input!H$3)</f>
        <v> </v>
      </c>
      <c r="C19" s="204" t="str">
        <f>IF(Input!H$4=0," ",Input!H$4)</f>
        <v>Manchester</v>
      </c>
      <c r="D19" s="204" t="str">
        <f>IF(Input!H25=0," ",Input!H25)</f>
        <v> </v>
      </c>
      <c r="E19" s="204" t="str">
        <f>IF(Input!J25=0," ",Input!J25)</f>
        <v> </v>
      </c>
      <c r="F19" s="204" t="str">
        <f>IF(Input!L25=0," ",Input!L25)</f>
        <v> </v>
      </c>
      <c r="G19" s="204" t="str">
        <f>IF(Input!M25=0," ",Input!M25)</f>
        <v> </v>
      </c>
      <c r="H19" s="204" t="str">
        <f>IF(Input!N25=0," ",Input!N25)</f>
        <v> </v>
      </c>
      <c r="I19" s="204" t="str">
        <f>IF(Input!P25=0," ",Input!P25)</f>
        <v> </v>
      </c>
      <c r="J19" s="208" t="str">
        <f>IF(Input!Q25=0," ",Input!Q25)</f>
        <v> </v>
      </c>
      <c r="K19" s="209" t="str">
        <f>IF(Input!A25=0," ",Input!A25)</f>
        <v> </v>
      </c>
      <c r="L19" s="204" t="str">
        <f>IF(Input!B25=0," ",Input!B25)</f>
        <v> </v>
      </c>
      <c r="M19" s="208" t="str">
        <f>IF(Input!C25=0," ",Input!C25)</f>
        <v> </v>
      </c>
      <c r="O19" s="330"/>
      <c r="P19" s="331"/>
      <c r="Q19" s="332"/>
    </row>
    <row r="20" spans="2:17" ht="12.75">
      <c r="B20" s="209" t="str">
        <f>IF(Input!H$3=0," ",Input!H$3)</f>
        <v> </v>
      </c>
      <c r="C20" s="204" t="str">
        <f>IF(Input!H$4=0," ",Input!H$4)</f>
        <v>Manchester</v>
      </c>
      <c r="D20" s="204" t="str">
        <f>IF(Input!H26=0," ",Input!H26)</f>
        <v> </v>
      </c>
      <c r="E20" s="204" t="str">
        <f>IF(Input!J26=0," ",Input!J26)</f>
        <v> </v>
      </c>
      <c r="F20" s="204" t="str">
        <f>IF(Input!L26=0," ",Input!L26)</f>
        <v> </v>
      </c>
      <c r="G20" s="204" t="str">
        <f>IF(Input!M26=0," ",Input!M26)</f>
        <v> </v>
      </c>
      <c r="H20" s="204" t="str">
        <f>IF(Input!N26=0," ",Input!N26)</f>
        <v> </v>
      </c>
      <c r="I20" s="204" t="str">
        <f>IF(Input!P26=0," ",Input!P26)</f>
        <v> </v>
      </c>
      <c r="J20" s="208" t="str">
        <f>IF(Input!Q26=0," ",Input!Q26)</f>
        <v> </v>
      </c>
      <c r="K20" s="209" t="str">
        <f>IF(Input!A26=0," ",Input!A26)</f>
        <v> </v>
      </c>
      <c r="L20" s="204" t="str">
        <f>IF(Input!B26=0," ",Input!B26)</f>
        <v> </v>
      </c>
      <c r="M20" s="208" t="str">
        <f>IF(Input!C26=0," ",Input!C26)</f>
        <v> </v>
      </c>
      <c r="O20" s="330"/>
      <c r="P20" s="331"/>
      <c r="Q20" s="332"/>
    </row>
    <row r="21" spans="2:17" ht="12.75">
      <c r="B21" s="209" t="str">
        <f>IF(Input!H$3=0," ",Input!H$3)</f>
        <v> </v>
      </c>
      <c r="C21" s="204" t="str">
        <f>IF(Input!H$4=0," ",Input!H$4)</f>
        <v>Manchester</v>
      </c>
      <c r="D21" s="204" t="str">
        <f>IF(Input!H27=0," ",Input!H27)</f>
        <v> </v>
      </c>
      <c r="E21" s="204" t="str">
        <f>IF(Input!J27=0," ",Input!J27)</f>
        <v> </v>
      </c>
      <c r="F21" s="204" t="str">
        <f>IF(Input!L27=0," ",Input!L27)</f>
        <v> </v>
      </c>
      <c r="G21" s="204" t="str">
        <f>IF(Input!M27=0," ",Input!M27)</f>
        <v> </v>
      </c>
      <c r="H21" s="204" t="str">
        <f>IF(Input!N27=0," ",Input!N27)</f>
        <v> </v>
      </c>
      <c r="I21" s="204" t="str">
        <f>IF(Input!P27=0," ",Input!P27)</f>
        <v> </v>
      </c>
      <c r="J21" s="208" t="str">
        <f>IF(Input!Q27=0," ",Input!Q27)</f>
        <v> </v>
      </c>
      <c r="K21" s="209" t="str">
        <f>IF(Input!A27=0," ",Input!A27)</f>
        <v> </v>
      </c>
      <c r="L21" s="204" t="str">
        <f>IF(Input!B27=0," ",Input!B27)</f>
        <v> </v>
      </c>
      <c r="M21" s="208" t="str">
        <f>IF(Input!C27=0," ",Input!C27)</f>
        <v> </v>
      </c>
      <c r="O21" s="330"/>
      <c r="P21" s="331"/>
      <c r="Q21" s="332"/>
    </row>
    <row r="22" spans="2:17" ht="12.75">
      <c r="B22" s="209" t="str">
        <f>IF(Input!H$3=0," ",Input!H$3)</f>
        <v> </v>
      </c>
      <c r="C22" s="204" t="str">
        <f>IF(Input!H$4=0," ",Input!H$4)</f>
        <v>Manchester</v>
      </c>
      <c r="D22" s="204" t="str">
        <f>IF(Input!H28=0," ",Input!H28)</f>
        <v> </v>
      </c>
      <c r="E22" s="204" t="str">
        <f>IF(Input!J28=0," ",Input!J28)</f>
        <v> </v>
      </c>
      <c r="F22" s="204" t="str">
        <f>IF(Input!L28=0," ",Input!L28)</f>
        <v> </v>
      </c>
      <c r="G22" s="204" t="str">
        <f>IF(Input!M28=0," ",Input!M28)</f>
        <v> </v>
      </c>
      <c r="H22" s="204" t="str">
        <f>IF(Input!N28=0," ",Input!N28)</f>
        <v> </v>
      </c>
      <c r="I22" s="204" t="str">
        <f>IF(Input!P28=0," ",Input!P28)</f>
        <v> </v>
      </c>
      <c r="J22" s="208" t="str">
        <f>IF(Input!Q28=0," ",Input!Q28)</f>
        <v> </v>
      </c>
      <c r="K22" s="209" t="str">
        <f>IF(Input!A28=0," ",Input!A28)</f>
        <v> </v>
      </c>
      <c r="L22" s="204" t="str">
        <f>IF(Input!B28=0," ",Input!B28)</f>
        <v> </v>
      </c>
      <c r="M22" s="208" t="str">
        <f>IF(Input!C28=0," ",Input!C28)</f>
        <v> </v>
      </c>
      <c r="O22" s="330"/>
      <c r="P22" s="331"/>
      <c r="Q22" s="332"/>
    </row>
    <row r="23" spans="2:17" ht="12.75">
      <c r="B23" s="209" t="str">
        <f>IF(Input!H$3=0," ",Input!H$3)</f>
        <v> </v>
      </c>
      <c r="C23" s="204" t="str">
        <f>IF(Input!H$4=0," ",Input!H$4)</f>
        <v>Manchester</v>
      </c>
      <c r="D23" s="204" t="str">
        <f>IF(Input!H29=0," ",Input!H29)</f>
        <v> </v>
      </c>
      <c r="E23" s="204" t="str">
        <f>IF(Input!J29=0," ",Input!J29)</f>
        <v> </v>
      </c>
      <c r="F23" s="204" t="str">
        <f>IF(Input!L29=0," ",Input!L29)</f>
        <v> </v>
      </c>
      <c r="G23" s="204" t="str">
        <f>IF(Input!M29=0," ",Input!M29)</f>
        <v> </v>
      </c>
      <c r="H23" s="204" t="str">
        <f>IF(Input!N29=0," ",Input!N29)</f>
        <v> </v>
      </c>
      <c r="I23" s="204" t="str">
        <f>IF(Input!P29=0," ",Input!P29)</f>
        <v> </v>
      </c>
      <c r="J23" s="208" t="str">
        <f>IF(Input!Q29=0," ",Input!Q29)</f>
        <v> </v>
      </c>
      <c r="K23" s="209" t="str">
        <f>IF(Input!A29=0," ",Input!A29)</f>
        <v> </v>
      </c>
      <c r="L23" s="204" t="str">
        <f>IF(Input!B29=0," ",Input!B29)</f>
        <v> </v>
      </c>
      <c r="M23" s="208" t="str">
        <f>IF(Input!C29=0," ",Input!C29)</f>
        <v> </v>
      </c>
      <c r="O23" s="330"/>
      <c r="P23" s="331"/>
      <c r="Q23" s="332"/>
    </row>
    <row r="24" spans="2:17" ht="12.75">
      <c r="B24" s="209" t="str">
        <f>IF(Input!H$3=0," ",Input!H$3)</f>
        <v> </v>
      </c>
      <c r="C24" s="204" t="str">
        <f>IF(Input!H$4=0," ",Input!H$4)</f>
        <v>Manchester</v>
      </c>
      <c r="D24" s="204" t="str">
        <f>IF(Input!H30=0," ",Input!H30)</f>
        <v> </v>
      </c>
      <c r="E24" s="204" t="str">
        <f>IF(Input!J30=0," ",Input!J30)</f>
        <v> </v>
      </c>
      <c r="F24" s="204" t="str">
        <f>IF(Input!L30=0," ",Input!L30)</f>
        <v> </v>
      </c>
      <c r="G24" s="204" t="str">
        <f>IF(Input!M30=0," ",Input!M30)</f>
        <v> </v>
      </c>
      <c r="H24" s="204" t="str">
        <f>IF(Input!N30=0," ",Input!N30)</f>
        <v> </v>
      </c>
      <c r="I24" s="204" t="str">
        <f>IF(Input!P30=0," ",Input!P30)</f>
        <v> </v>
      </c>
      <c r="J24" s="208" t="str">
        <f>IF(Input!Q30=0," ",Input!Q30)</f>
        <v> </v>
      </c>
      <c r="K24" s="209" t="str">
        <f>IF(Input!A30=0," ",Input!A30)</f>
        <v> </v>
      </c>
      <c r="L24" s="204" t="str">
        <f>IF(Input!B30=0," ",Input!B30)</f>
        <v> </v>
      </c>
      <c r="M24" s="208" t="str">
        <f>IF(Input!C30=0," ",Input!C30)</f>
        <v> </v>
      </c>
      <c r="O24" s="330"/>
      <c r="P24" s="331"/>
      <c r="Q24" s="332"/>
    </row>
    <row r="25" spans="2:17" ht="12.75">
      <c r="B25" s="209" t="str">
        <f>IF(Input!H$3=0," ",Input!H$3)</f>
        <v> </v>
      </c>
      <c r="C25" s="204" t="str">
        <f>IF(Input!H$4=0," ",Input!H$4)</f>
        <v>Manchester</v>
      </c>
      <c r="D25" s="204" t="str">
        <f>IF(Input!H31=0," ",Input!H31)</f>
        <v> </v>
      </c>
      <c r="E25" s="204" t="str">
        <f>IF(Input!J31=0," ",Input!J31)</f>
        <v> </v>
      </c>
      <c r="F25" s="204" t="str">
        <f>IF(Input!L31=0," ",Input!L31)</f>
        <v> </v>
      </c>
      <c r="G25" s="204" t="str">
        <f>IF(Input!M31=0," ",Input!M31)</f>
        <v> </v>
      </c>
      <c r="H25" s="204" t="str">
        <f>IF(Input!N31=0," ",Input!N31)</f>
        <v> </v>
      </c>
      <c r="I25" s="204" t="str">
        <f>IF(Input!P31=0," ",Input!P31)</f>
        <v> </v>
      </c>
      <c r="J25" s="208" t="str">
        <f>IF(Input!Q31=0," ",Input!Q31)</f>
        <v> </v>
      </c>
      <c r="K25" s="209" t="str">
        <f>IF(Input!A31=0," ",Input!A31)</f>
        <v> </v>
      </c>
      <c r="L25" s="204" t="str">
        <f>IF(Input!B31=0," ",Input!B31)</f>
        <v> </v>
      </c>
      <c r="M25" s="208" t="str">
        <f>IF(Input!C31=0," ",Input!C31)</f>
        <v> </v>
      </c>
      <c r="O25" s="330"/>
      <c r="P25" s="331"/>
      <c r="Q25" s="332"/>
    </row>
    <row r="26" spans="2:17" ht="13.5" thickBot="1">
      <c r="B26" s="209" t="str">
        <f>IF(Input!H$3=0," ",Input!H$3)</f>
        <v> </v>
      </c>
      <c r="C26" s="204" t="str">
        <f>IF(Input!H$4=0," ",Input!H$4)</f>
        <v>Manchester</v>
      </c>
      <c r="D26" s="204" t="str">
        <f>IF(Input!H32=0," ",Input!H32)</f>
        <v> </v>
      </c>
      <c r="E26" s="204" t="str">
        <f>IF(Input!J32=0," ",Input!J32)</f>
        <v> </v>
      </c>
      <c r="F26" s="204" t="str">
        <f>IF(Input!L32=0," ",Input!L32)</f>
        <v> </v>
      </c>
      <c r="G26" s="204" t="str">
        <f>IF(Input!M32=0," ",Input!M32)</f>
        <v> </v>
      </c>
      <c r="H26" s="204" t="str">
        <f>IF(Input!N32=0," ",Input!N32)</f>
        <v> </v>
      </c>
      <c r="I26" s="204" t="str">
        <f>IF(Input!P32=0," ",Input!P32)</f>
        <v> </v>
      </c>
      <c r="J26" s="208" t="str">
        <f>IF(Input!Q32=0," ",Input!Q32)</f>
        <v> </v>
      </c>
      <c r="K26" s="209" t="str">
        <f>IF(Input!A32=0," ",Input!A32)</f>
        <v> </v>
      </c>
      <c r="L26" s="204" t="str">
        <f>IF(Input!B32=0," ",Input!B32)</f>
        <v> </v>
      </c>
      <c r="M26" s="208" t="str">
        <f>IF(Input!C32=0," ",Input!C32)</f>
        <v> </v>
      </c>
      <c r="O26" s="333"/>
      <c r="P26" s="334"/>
      <c r="Q26" s="335"/>
    </row>
    <row r="27" spans="2:13" ht="12.75">
      <c r="B27" s="209" t="str">
        <f>IF(Input!H$3=0," ",Input!H$3)</f>
        <v> </v>
      </c>
      <c r="C27" s="204" t="str">
        <f>IF(Input!H$4=0," ",Input!H$4)</f>
        <v>Manchester</v>
      </c>
      <c r="D27" s="204" t="str">
        <f>IF(Input!H33=0," ",Input!H33)</f>
        <v> </v>
      </c>
      <c r="E27" s="204" t="str">
        <f>IF(Input!J33=0," ",Input!J33)</f>
        <v> </v>
      </c>
      <c r="F27" s="204" t="str">
        <f>IF(Input!L33=0," ",Input!L33)</f>
        <v> </v>
      </c>
      <c r="G27" s="204" t="str">
        <f>IF(Input!M33=0," ",Input!M33)</f>
        <v> </v>
      </c>
      <c r="H27" s="204" t="str">
        <f>IF(Input!N33=0," ",Input!N33)</f>
        <v> </v>
      </c>
      <c r="I27" s="204" t="str">
        <f>IF(Input!P33=0," ",Input!P33)</f>
        <v> </v>
      </c>
      <c r="J27" s="208" t="str">
        <f>IF(Input!Q33=0," ",Input!Q33)</f>
        <v> </v>
      </c>
      <c r="K27" s="209" t="str">
        <f>IF(Input!A33=0," ",Input!A33)</f>
        <v> </v>
      </c>
      <c r="L27" s="204" t="str">
        <f>IF(Input!B33=0," ",Input!B33)</f>
        <v> </v>
      </c>
      <c r="M27" s="208" t="str">
        <f>IF(Input!C33=0," ",Input!C33)</f>
        <v> </v>
      </c>
    </row>
    <row r="28" spans="2:13" ht="12.75">
      <c r="B28" s="209" t="str">
        <f>IF(Input!H$3=0," ",Input!H$3)</f>
        <v> </v>
      </c>
      <c r="C28" s="204" t="str">
        <f>IF(Input!H$4=0," ",Input!H$4)</f>
        <v>Manchester</v>
      </c>
      <c r="D28" s="204" t="str">
        <f>IF(Input!H34=0," ",Input!H34)</f>
        <v> </v>
      </c>
      <c r="E28" s="204" t="str">
        <f>IF(Input!J34=0," ",Input!J34)</f>
        <v> </v>
      </c>
      <c r="F28" s="204" t="str">
        <f>IF(Input!L34=0," ",Input!L34)</f>
        <v> </v>
      </c>
      <c r="G28" s="204" t="str">
        <f>IF(Input!M34=0," ",Input!M34)</f>
        <v> </v>
      </c>
      <c r="H28" s="204" t="str">
        <f>IF(Input!N34=0," ",Input!N34)</f>
        <v> </v>
      </c>
      <c r="I28" s="204" t="str">
        <f>IF(Input!P34=0," ",Input!P34)</f>
        <v> </v>
      </c>
      <c r="J28" s="208" t="str">
        <f>IF(Input!Q34=0," ",Input!Q34)</f>
        <v> </v>
      </c>
      <c r="K28" s="209" t="str">
        <f>IF(Input!A34=0," ",Input!A34)</f>
        <v> </v>
      </c>
      <c r="L28" s="204" t="str">
        <f>IF(Input!B34=0," ",Input!B34)</f>
        <v> </v>
      </c>
      <c r="M28" s="208" t="str">
        <f>IF(Input!C34=0," ",Input!C34)</f>
        <v> </v>
      </c>
    </row>
    <row r="29" spans="2:13" ht="12.75">
      <c r="B29" s="209" t="str">
        <f>IF(Input!H$3=0," ",Input!H$3)</f>
        <v> </v>
      </c>
      <c r="C29" s="204" t="str">
        <f>IF(Input!H$4=0," ",Input!H$4)</f>
        <v>Manchester</v>
      </c>
      <c r="D29" s="204" t="str">
        <f>IF(Input!H35=0," ",Input!H35)</f>
        <v> </v>
      </c>
      <c r="E29" s="204" t="str">
        <f>IF(Input!J35=0," ",Input!J35)</f>
        <v> </v>
      </c>
      <c r="F29" s="204" t="str">
        <f>IF(Input!L35=0," ",Input!L35)</f>
        <v> </v>
      </c>
      <c r="G29" s="204" t="str">
        <f>IF(Input!M35=0," ",Input!M35)</f>
        <v> </v>
      </c>
      <c r="H29" s="204" t="str">
        <f>IF(Input!N35=0," ",Input!N35)</f>
        <v> </v>
      </c>
      <c r="I29" s="204" t="str">
        <f>IF(Input!P35=0," ",Input!P35)</f>
        <v> </v>
      </c>
      <c r="J29" s="208" t="str">
        <f>IF(Input!Q35=0," ",Input!Q35)</f>
        <v> </v>
      </c>
      <c r="K29" s="209" t="str">
        <f>IF(Input!A35=0," ",Input!A35)</f>
        <v> </v>
      </c>
      <c r="L29" s="204" t="str">
        <f>IF(Input!B35=0," ",Input!B35)</f>
        <v> </v>
      </c>
      <c r="M29" s="208" t="str">
        <f>IF(Input!C35=0," ",Input!C35)</f>
        <v> </v>
      </c>
    </row>
    <row r="30" spans="2:13" ht="12.75">
      <c r="B30" s="209" t="str">
        <f>IF(Input!H$3=0," ",Input!H$3)</f>
        <v> </v>
      </c>
      <c r="C30" s="204" t="str">
        <f>IF(Input!H$4=0," ",Input!H$4)</f>
        <v>Manchester</v>
      </c>
      <c r="D30" s="204" t="str">
        <f>IF(Input!H36=0," ",Input!H36)</f>
        <v> </v>
      </c>
      <c r="E30" s="204" t="str">
        <f>IF(Input!J36=0," ",Input!J36)</f>
        <v> </v>
      </c>
      <c r="F30" s="204" t="str">
        <f>IF(Input!L36=0," ",Input!L36)</f>
        <v> </v>
      </c>
      <c r="G30" s="204" t="str">
        <f>IF(Input!M36=0," ",Input!M36)</f>
        <v> </v>
      </c>
      <c r="H30" s="204" t="str">
        <f>IF(Input!N36=0," ",Input!N36)</f>
        <v> </v>
      </c>
      <c r="I30" s="204" t="str">
        <f>IF(Input!P36=0," ",Input!P36)</f>
        <v> </v>
      </c>
      <c r="J30" s="208" t="str">
        <f>IF(Input!Q36=0," ",Input!Q36)</f>
        <v> </v>
      </c>
      <c r="K30" s="209" t="str">
        <f>IF(Input!A36=0," ",Input!A36)</f>
        <v> </v>
      </c>
      <c r="L30" s="204" t="str">
        <f>IF(Input!B36=0," ",Input!B36)</f>
        <v> </v>
      </c>
      <c r="M30" s="208" t="str">
        <f>IF(Input!C36=0," ",Input!C36)</f>
        <v> </v>
      </c>
    </row>
    <row r="31" spans="2:13" ht="12.75">
      <c r="B31" s="209" t="str">
        <f>IF(Input!H$3=0," ",Input!H$3)</f>
        <v> </v>
      </c>
      <c r="C31" s="204" t="str">
        <f>IF(Input!H$4=0," ",Input!H$4)</f>
        <v>Manchester</v>
      </c>
      <c r="D31" s="204" t="str">
        <f>IF(Input!H37=0," ",Input!H37)</f>
        <v> </v>
      </c>
      <c r="E31" s="204" t="str">
        <f>IF(Input!J37=0," ",Input!J37)</f>
        <v> </v>
      </c>
      <c r="F31" s="204" t="str">
        <f>IF(Input!L37=0," ",Input!L37)</f>
        <v> </v>
      </c>
      <c r="G31" s="204" t="str">
        <f>IF(Input!M37=0," ",Input!M37)</f>
        <v> </v>
      </c>
      <c r="H31" s="204" t="str">
        <f>IF(Input!N37=0," ",Input!N37)</f>
        <v> </v>
      </c>
      <c r="I31" s="204" t="str">
        <f>IF(Input!P37=0," ",Input!P37)</f>
        <v> </v>
      </c>
      <c r="J31" s="208" t="str">
        <f>IF(Input!Q37=0," ",Input!Q37)</f>
        <v> </v>
      </c>
      <c r="K31" s="209" t="str">
        <f>IF(Input!A37=0," ",Input!A37)</f>
        <v> </v>
      </c>
      <c r="L31" s="204" t="str">
        <f>IF(Input!B37=0," ",Input!B37)</f>
        <v> </v>
      </c>
      <c r="M31" s="208" t="str">
        <f>IF(Input!C37=0," ",Input!C37)</f>
        <v> </v>
      </c>
    </row>
    <row r="32" spans="2:13" ht="12.75">
      <c r="B32" s="209" t="str">
        <f>IF(Input!H$3=0," ",Input!H$3)</f>
        <v> </v>
      </c>
      <c r="C32" s="204" t="str">
        <f>IF(Input!H$4=0," ",Input!H$4)</f>
        <v>Manchester</v>
      </c>
      <c r="D32" s="204" t="str">
        <f>IF(Input!H38=0," ",Input!H38)</f>
        <v> </v>
      </c>
      <c r="E32" s="204" t="str">
        <f>IF(Input!J38=0," ",Input!J38)</f>
        <v> </v>
      </c>
      <c r="F32" s="204" t="str">
        <f>IF(Input!L38=0," ",Input!L38)</f>
        <v> </v>
      </c>
      <c r="G32" s="204" t="str">
        <f>IF(Input!M38=0," ",Input!M38)</f>
        <v> </v>
      </c>
      <c r="H32" s="204" t="str">
        <f>IF(Input!N38=0," ",Input!N38)</f>
        <v> </v>
      </c>
      <c r="I32" s="204" t="str">
        <f>IF(Input!P38=0," ",Input!P38)</f>
        <v> </v>
      </c>
      <c r="J32" s="208" t="str">
        <f>IF(Input!Q38=0," ",Input!Q38)</f>
        <v> </v>
      </c>
      <c r="K32" s="209" t="str">
        <f>IF(Input!A38=0," ",Input!A38)</f>
        <v> </v>
      </c>
      <c r="L32" s="204" t="str">
        <f>IF(Input!B38=0," ",Input!B38)</f>
        <v> </v>
      </c>
      <c r="M32" s="208" t="str">
        <f>IF(Input!C38=0," ",Input!C38)</f>
        <v> </v>
      </c>
    </row>
    <row r="33" spans="2:13" ht="12.75">
      <c r="B33" s="209" t="str">
        <f>IF(Input!H$3=0," ",Input!H$3)</f>
        <v> </v>
      </c>
      <c r="C33" s="204" t="str">
        <f>IF(Input!H$4=0," ",Input!H$4)</f>
        <v>Manchester</v>
      </c>
      <c r="D33" s="204" t="str">
        <f>IF(Input!H39=0," ",Input!H39)</f>
        <v> </v>
      </c>
      <c r="E33" s="204" t="str">
        <f>IF(Input!J39=0," ",Input!J39)</f>
        <v> </v>
      </c>
      <c r="F33" s="204" t="str">
        <f>IF(Input!L39=0," ",Input!L39)</f>
        <v> </v>
      </c>
      <c r="G33" s="204" t="str">
        <f>IF(Input!M39=0," ",Input!M39)</f>
        <v> </v>
      </c>
      <c r="H33" s="204" t="str">
        <f>IF(Input!N39=0," ",Input!N39)</f>
        <v> </v>
      </c>
      <c r="I33" s="204" t="str">
        <f>IF(Input!P39=0," ",Input!P39)</f>
        <v> </v>
      </c>
      <c r="J33" s="208" t="str">
        <f>IF(Input!Q39=0," ",Input!Q39)</f>
        <v> </v>
      </c>
      <c r="K33" s="209" t="str">
        <f>IF(Input!A39=0," ",Input!A39)</f>
        <v> </v>
      </c>
      <c r="L33" s="204" t="str">
        <f>IF(Input!B39=0," ",Input!B39)</f>
        <v> </v>
      </c>
      <c r="M33" s="208" t="str">
        <f>IF(Input!C39=0," ",Input!C39)</f>
        <v> </v>
      </c>
    </row>
    <row r="34" spans="2:13" ht="12.75">
      <c r="B34" s="209" t="str">
        <f>IF(Input!H$3=0," ",Input!H$3)</f>
        <v> </v>
      </c>
      <c r="C34" s="204" t="str">
        <f>IF(Input!H$4=0," ",Input!H$4)</f>
        <v>Manchester</v>
      </c>
      <c r="D34" s="204" t="str">
        <f>IF(Input!H40=0," ",Input!H40)</f>
        <v> </v>
      </c>
      <c r="E34" s="204" t="str">
        <f>IF(Input!J40=0," ",Input!J40)</f>
        <v> </v>
      </c>
      <c r="F34" s="204" t="str">
        <f>IF(Input!L40=0," ",Input!L40)</f>
        <v> </v>
      </c>
      <c r="G34" s="204" t="str">
        <f>IF(Input!M40=0," ",Input!M40)</f>
        <v> </v>
      </c>
      <c r="H34" s="204" t="str">
        <f>IF(Input!N40=0," ",Input!N40)</f>
        <v> </v>
      </c>
      <c r="I34" s="204" t="str">
        <f>IF(Input!P40=0," ",Input!P40)</f>
        <v> </v>
      </c>
      <c r="J34" s="208" t="str">
        <f>IF(Input!Q40=0," ",Input!Q40)</f>
        <v> </v>
      </c>
      <c r="K34" s="209" t="str">
        <f>IF(Input!A40=0," ",Input!A40)</f>
        <v> </v>
      </c>
      <c r="L34" s="204" t="str">
        <f>IF(Input!B40=0," ",Input!B40)</f>
        <v> </v>
      </c>
      <c r="M34" s="208" t="str">
        <f>IF(Input!C40=0," ",Input!C40)</f>
        <v> </v>
      </c>
    </row>
    <row r="35" spans="2:13" ht="12.75">
      <c r="B35" s="209" t="str">
        <f>IF(Input!H$3=0," ",Input!H$3)</f>
        <v> </v>
      </c>
      <c r="C35" s="204" t="str">
        <f>IF(Input!H$4=0," ",Input!H$4)</f>
        <v>Manchester</v>
      </c>
      <c r="D35" s="204" t="str">
        <f>IF(Input!H41=0," ",Input!H41)</f>
        <v> </v>
      </c>
      <c r="E35" s="204" t="str">
        <f>IF(Input!J41=0," ",Input!J41)</f>
        <v> </v>
      </c>
      <c r="F35" s="204" t="str">
        <f>IF(Input!L41=0," ",Input!L41)</f>
        <v> </v>
      </c>
      <c r="G35" s="204" t="str">
        <f>IF(Input!M41=0," ",Input!M41)</f>
        <v> </v>
      </c>
      <c r="H35" s="204" t="str">
        <f>IF(Input!N41=0," ",Input!N41)</f>
        <v> </v>
      </c>
      <c r="I35" s="204" t="str">
        <f>IF(Input!P41=0," ",Input!P41)</f>
        <v> </v>
      </c>
      <c r="J35" s="208" t="str">
        <f>IF(Input!Q41=0," ",Input!Q41)</f>
        <v> </v>
      </c>
      <c r="K35" s="209" t="str">
        <f>IF(Input!A41=0," ",Input!A41)</f>
        <v> </v>
      </c>
      <c r="L35" s="204" t="str">
        <f>IF(Input!B41=0," ",Input!B41)</f>
        <v> </v>
      </c>
      <c r="M35" s="208" t="str">
        <f>IF(Input!C41=0," ",Input!C41)</f>
        <v> </v>
      </c>
    </row>
    <row r="36" spans="2:13" ht="12.75">
      <c r="B36" s="209" t="str">
        <f>IF(Input!H$3=0," ",Input!H$3)</f>
        <v> </v>
      </c>
      <c r="C36" s="204" t="str">
        <f>IF(Input!H$4=0," ",Input!H$4)</f>
        <v>Manchester</v>
      </c>
      <c r="D36" s="204" t="str">
        <f>IF(Input!H42=0," ",Input!H42)</f>
        <v> </v>
      </c>
      <c r="E36" s="204" t="str">
        <f>IF(Input!J42=0," ",Input!J42)</f>
        <v> </v>
      </c>
      <c r="F36" s="204" t="str">
        <f>IF(Input!L42=0," ",Input!L42)</f>
        <v> </v>
      </c>
      <c r="G36" s="204" t="str">
        <f>IF(Input!M42=0," ",Input!M42)</f>
        <v> </v>
      </c>
      <c r="H36" s="204" t="str">
        <f>IF(Input!N42=0," ",Input!N42)</f>
        <v> </v>
      </c>
      <c r="I36" s="204" t="str">
        <f>IF(Input!P42=0," ",Input!P42)</f>
        <v> </v>
      </c>
      <c r="J36" s="208" t="str">
        <f>IF(Input!Q42=0," ",Input!Q42)</f>
        <v> </v>
      </c>
      <c r="K36" s="209" t="str">
        <f>IF(Input!A42=0," ",Input!A42)</f>
        <v> </v>
      </c>
      <c r="L36" s="204" t="str">
        <f>IF(Input!B42=0," ",Input!B42)</f>
        <v> </v>
      </c>
      <c r="M36" s="208" t="str">
        <f>IF(Input!C42=0," ",Input!C42)</f>
        <v> </v>
      </c>
    </row>
    <row r="37" spans="2:13" ht="12.75">
      <c r="B37" s="209" t="str">
        <f>IF(Input!H$3=0," ",Input!H$3)</f>
        <v> </v>
      </c>
      <c r="C37" s="204" t="str">
        <f>IF(Input!H$4=0," ",Input!H$4)</f>
        <v>Manchester</v>
      </c>
      <c r="D37" s="204" t="str">
        <f>IF(Input!H43=0," ",Input!H43)</f>
        <v> </v>
      </c>
      <c r="E37" s="204" t="str">
        <f>IF(Input!J43=0," ",Input!J43)</f>
        <v> </v>
      </c>
      <c r="F37" s="204" t="str">
        <f>IF(Input!L43=0," ",Input!L43)</f>
        <v> </v>
      </c>
      <c r="G37" s="204" t="str">
        <f>IF(Input!M43=0," ",Input!M43)</f>
        <v> </v>
      </c>
      <c r="H37" s="204" t="str">
        <f>IF(Input!N43=0," ",Input!N43)</f>
        <v> </v>
      </c>
      <c r="I37" s="204" t="str">
        <f>IF(Input!P43=0," ",Input!P43)</f>
        <v> </v>
      </c>
      <c r="J37" s="208" t="str">
        <f>IF(Input!Q43=0," ",Input!Q43)</f>
        <v> </v>
      </c>
      <c r="K37" s="209" t="str">
        <f>IF(Input!A43=0," ",Input!A43)</f>
        <v> </v>
      </c>
      <c r="L37" s="204" t="str">
        <f>IF(Input!B43=0," ",Input!B43)</f>
        <v> </v>
      </c>
      <c r="M37" s="208" t="str">
        <f>IF(Input!C43=0," ",Input!C43)</f>
        <v> </v>
      </c>
    </row>
    <row r="38" spans="2:13" ht="12.75">
      <c r="B38" s="209" t="str">
        <f>IF(Input!H$3=0," ",Input!H$3)</f>
        <v> </v>
      </c>
      <c r="C38" s="204" t="str">
        <f>IF(Input!H$4=0," ",Input!H$4)</f>
        <v>Manchester</v>
      </c>
      <c r="D38" s="204" t="str">
        <f>IF(Input!H44=0," ",Input!H44)</f>
        <v> </v>
      </c>
      <c r="E38" s="204" t="str">
        <f>IF(Input!J44=0," ",Input!J44)</f>
        <v> </v>
      </c>
      <c r="F38" s="204" t="str">
        <f>IF(Input!L44=0," ",Input!L44)</f>
        <v> </v>
      </c>
      <c r="G38" s="204" t="str">
        <f>IF(Input!M44=0," ",Input!M44)</f>
        <v> </v>
      </c>
      <c r="H38" s="204" t="str">
        <f>IF(Input!N44=0," ",Input!N44)</f>
        <v> </v>
      </c>
      <c r="I38" s="204" t="str">
        <f>IF(Input!P44=0," ",Input!P44)</f>
        <v> </v>
      </c>
      <c r="J38" s="208" t="str">
        <f>IF(Input!Q44=0," ",Input!Q44)</f>
        <v> </v>
      </c>
      <c r="K38" s="209" t="str">
        <f>IF(Input!A44=0," ",Input!A44)</f>
        <v> </v>
      </c>
      <c r="L38" s="204" t="str">
        <f>IF(Input!B44=0," ",Input!B44)</f>
        <v> </v>
      </c>
      <c r="M38" s="208" t="str">
        <f>IF(Input!C44=0," ",Input!C44)</f>
        <v> </v>
      </c>
    </row>
    <row r="39" spans="2:13" ht="12.75">
      <c r="B39" s="209" t="str">
        <f>IF(Input!H$3=0," ",Input!H$3)</f>
        <v> </v>
      </c>
      <c r="C39" s="204" t="str">
        <f>IF(Input!H$4=0," ",Input!H$4)</f>
        <v>Manchester</v>
      </c>
      <c r="D39" s="204" t="str">
        <f>IF(Input!H45=0," ",Input!H45)</f>
        <v> </v>
      </c>
      <c r="E39" s="204" t="str">
        <f>IF(Input!J45=0," ",Input!J45)</f>
        <v> </v>
      </c>
      <c r="F39" s="204" t="str">
        <f>IF(Input!L45=0," ",Input!L45)</f>
        <v> </v>
      </c>
      <c r="G39" s="204" t="str">
        <f>IF(Input!M45=0," ",Input!M45)</f>
        <v> </v>
      </c>
      <c r="H39" s="204" t="str">
        <f>IF(Input!N45=0," ",Input!N45)</f>
        <v> </v>
      </c>
      <c r="I39" s="204" t="str">
        <f>IF(Input!P45=0," ",Input!P45)</f>
        <v> </v>
      </c>
      <c r="J39" s="208" t="str">
        <f>IF(Input!Q45=0," ",Input!Q45)</f>
        <v> </v>
      </c>
      <c r="K39" s="209" t="str">
        <f>IF(Input!A45=0," ",Input!A45)</f>
        <v> </v>
      </c>
      <c r="L39" s="204" t="str">
        <f>IF(Input!B45=0," ",Input!B45)</f>
        <v> </v>
      </c>
      <c r="M39" s="208" t="str">
        <f>IF(Input!C45=0," ",Input!C45)</f>
        <v> </v>
      </c>
    </row>
    <row r="40" spans="2:13" ht="12.75">
      <c r="B40" s="209" t="str">
        <f>IF(Input!H$3=0," ",Input!H$3)</f>
        <v> </v>
      </c>
      <c r="C40" s="204" t="str">
        <f>IF(Input!H$4=0," ",Input!H$4)</f>
        <v>Manchester</v>
      </c>
      <c r="D40" s="204" t="str">
        <f>IF(Input!H46=0," ",Input!H46)</f>
        <v> </v>
      </c>
      <c r="E40" s="204" t="str">
        <f>IF(Input!J46=0," ",Input!J46)</f>
        <v> </v>
      </c>
      <c r="F40" s="204" t="str">
        <f>IF(Input!L46=0," ",Input!L46)</f>
        <v> </v>
      </c>
      <c r="G40" s="204" t="str">
        <f>IF(Input!M46=0," ",Input!M46)</f>
        <v> </v>
      </c>
      <c r="H40" s="204" t="str">
        <f>IF(Input!N46=0," ",Input!N46)</f>
        <v> </v>
      </c>
      <c r="I40" s="204" t="str">
        <f>IF(Input!P46=0," ",Input!P46)</f>
        <v> </v>
      </c>
      <c r="J40" s="208" t="str">
        <f>IF(Input!Q46=0," ",Input!Q46)</f>
        <v> </v>
      </c>
      <c r="K40" s="209" t="str">
        <f>IF(Input!A46=0," ",Input!A46)</f>
        <v> </v>
      </c>
      <c r="L40" s="204" t="str">
        <f>IF(Input!B46=0," ",Input!B46)</f>
        <v> </v>
      </c>
      <c r="M40" s="208" t="str">
        <f>IF(Input!C46=0," ",Input!C46)</f>
        <v> </v>
      </c>
    </row>
    <row r="41" spans="2:13" ht="12.75">
      <c r="B41" s="209" t="str">
        <f>IF(Input!H$3=0," ",Input!H$3)</f>
        <v> </v>
      </c>
      <c r="C41" s="204" t="str">
        <f>IF(Input!H$4=0," ",Input!H$4)</f>
        <v>Manchester</v>
      </c>
      <c r="D41" s="204" t="str">
        <f>IF(Input!H47=0," ",Input!H47)</f>
        <v> </v>
      </c>
      <c r="E41" s="204" t="str">
        <f>IF(Input!J47=0," ",Input!J47)</f>
        <v> </v>
      </c>
      <c r="F41" s="204" t="str">
        <f>IF(Input!L47=0," ",Input!L47)</f>
        <v> </v>
      </c>
      <c r="G41" s="204" t="str">
        <f>IF(Input!M47=0," ",Input!M47)</f>
        <v> </v>
      </c>
      <c r="H41" s="204" t="str">
        <f>IF(Input!N47=0," ",Input!N47)</f>
        <v> </v>
      </c>
      <c r="I41" s="204" t="str">
        <f>IF(Input!P47=0," ",Input!P47)</f>
        <v> </v>
      </c>
      <c r="J41" s="208" t="str">
        <f>IF(Input!Q47=0," ",Input!Q47)</f>
        <v> </v>
      </c>
      <c r="K41" s="209" t="str">
        <f>IF(Input!A47=0," ",Input!A47)</f>
        <v> </v>
      </c>
      <c r="L41" s="204" t="str">
        <f>IF(Input!B47=0," ",Input!B47)</f>
        <v> </v>
      </c>
      <c r="M41" s="208" t="str">
        <f>IF(Input!C47=0," ",Input!C47)</f>
        <v> </v>
      </c>
    </row>
    <row r="42" spans="2:13" ht="12.75">
      <c r="B42" s="209" t="str">
        <f>IF(Input!H$3=0," ",Input!H$3)</f>
        <v> </v>
      </c>
      <c r="C42" s="204" t="str">
        <f>IF(Input!H$4=0," ",Input!H$4)</f>
        <v>Manchester</v>
      </c>
      <c r="D42" s="204" t="str">
        <f>IF(Input!H48=0," ",Input!H48)</f>
        <v> </v>
      </c>
      <c r="E42" s="204" t="str">
        <f>IF(Input!J48=0," ",Input!J48)</f>
        <v> </v>
      </c>
      <c r="F42" s="204" t="str">
        <f>IF(Input!L48=0," ",Input!L48)</f>
        <v> </v>
      </c>
      <c r="G42" s="204" t="str">
        <f>IF(Input!M48=0," ",Input!M48)</f>
        <v> </v>
      </c>
      <c r="H42" s="204" t="str">
        <f>IF(Input!N48=0," ",Input!N48)</f>
        <v> </v>
      </c>
      <c r="I42" s="204" t="str">
        <f>IF(Input!P48=0," ",Input!P48)</f>
        <v> </v>
      </c>
      <c r="J42" s="208" t="str">
        <f>IF(Input!Q48=0," ",Input!Q48)</f>
        <v> </v>
      </c>
      <c r="K42" s="209" t="str">
        <f>IF(Input!A48=0," ",Input!A48)</f>
        <v> </v>
      </c>
      <c r="L42" s="204" t="str">
        <f>IF(Input!B48=0," ",Input!B48)</f>
        <v> </v>
      </c>
      <c r="M42" s="208" t="str">
        <f>IF(Input!C48=0," ",Input!C48)</f>
        <v> </v>
      </c>
    </row>
    <row r="43" spans="2:13" ht="13.5" thickBot="1">
      <c r="B43" s="210" t="str">
        <f>IF(Input!H$3=0," ",Input!H$3)</f>
        <v> </v>
      </c>
      <c r="C43" s="205" t="str">
        <f>IF(Input!H$4=0," ",Input!H$4)</f>
        <v>Manchester</v>
      </c>
      <c r="D43" s="205" t="str">
        <f>IF(Input!H49=0," ",Input!H49)</f>
        <v> </v>
      </c>
      <c r="E43" s="205" t="str">
        <f>IF(Input!J49=0," ",Input!J49)</f>
        <v> </v>
      </c>
      <c r="F43" s="261" t="str">
        <f>IF(Input!L49=0," ",Input!L49)</f>
        <v> </v>
      </c>
      <c r="G43" s="261" t="str">
        <f>IF(Input!M49=0," ",Input!M49)</f>
        <v> </v>
      </c>
      <c r="H43" s="261" t="str">
        <f>IF(Input!N49=0," ",Input!N49)</f>
        <v> </v>
      </c>
      <c r="I43" s="261" t="str">
        <f>IF(Input!P49=0," ",Input!P49)</f>
        <v> </v>
      </c>
      <c r="J43" s="211" t="str">
        <f>IF(Input!Q49=0," ",Input!Q49)</f>
        <v> </v>
      </c>
      <c r="K43" s="210" t="str">
        <f>IF(Input!A49=0," ",Input!A49)</f>
        <v> </v>
      </c>
      <c r="L43" s="225" t="str">
        <f>IF(Input!B49=0," ",Input!B49)</f>
        <v> </v>
      </c>
      <c r="M43" s="211" t="str">
        <f>IF(Input!C49=0," ",Input!C49)</f>
        <v> </v>
      </c>
    </row>
  </sheetData>
  <sheetProtection/>
  <mergeCells count="2">
    <mergeCell ref="O4:Q26"/>
    <mergeCell ref="B1:Q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Eveque Leisure Equipment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dc:creator>
  <cp:keywords/>
  <dc:description/>
  <cp:lastModifiedBy>staff</cp:lastModifiedBy>
  <cp:lastPrinted>2020-09-11T08:29:43Z</cp:lastPrinted>
  <dcterms:created xsi:type="dcterms:W3CDTF">2008-01-11T13:37:59Z</dcterms:created>
  <dcterms:modified xsi:type="dcterms:W3CDTF">2020-11-13T13:54:56Z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